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daigle\Box\PPS NPO STEW\ACTIONS\MTP\R1\Bitterroot\12363N25R4013_Bitterroot G-Z_BNF\OVER SAT FEB 2022\A PRE SOL_SOL DOCS\A10 SOLICITATION\"/>
    </mc:Choice>
  </mc:AlternateContent>
  <xr:revisionPtr revIDLastSave="0" documentId="13_ncr:1_{22BDFE63-962E-4353-8E21-9C9959CC78C0}" xr6:coauthVersionLast="47" xr6:coauthVersionMax="47" xr10:uidLastSave="{00000000-0000-0000-0000-000000000000}"/>
  <bookViews>
    <workbookView xWindow="-120" yWindow="-120" windowWidth="38640" windowHeight="15720" xr2:uid="{E42AF290-3B19-4F7F-A0D4-24F070921574}"/>
  </bookViews>
  <sheets>
    <sheet name="BRF Mandatory Items" sheetId="1" r:id="rId1"/>
    <sheet name="BRF Optional Items" sheetId="2" r:id="rId2"/>
    <sheet name="Timber Products" sheetId="4" r:id="rId3"/>
    <sheet name="Summary" sheetId="5" r:id="rId4"/>
    <sheet name="Schedule Notes" sheetId="3" r:id="rId5"/>
  </sheets>
  <definedNames>
    <definedName name="_Hlk171661479" localSheetId="0">'BRF Mandatory Items'!$A$1</definedName>
    <definedName name="_Hlk206420489" localSheetId="1">'BRF Optional Items'!$A$1</definedName>
    <definedName name="_Hlk210220033" localSheetId="2">'Timber Products'!$A$1</definedName>
    <definedName name="_Hlk220935838" localSheetId="1">'BRF Optional Items'!$B$3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 i="5" l="1"/>
  <c r="G4" i="4"/>
  <c r="G6" i="4"/>
  <c r="G7" i="4"/>
  <c r="G8" i="4"/>
  <c r="G10" i="4"/>
  <c r="G11" i="4"/>
  <c r="G12" i="4"/>
  <c r="G14" i="4"/>
  <c r="G15" i="4"/>
  <c r="G17" i="4"/>
  <c r="G18" i="4"/>
  <c r="G19" i="4"/>
  <c r="G3" i="4"/>
  <c r="F7" i="2"/>
  <c r="C8" i="5" s="1"/>
  <c r="F8" i="2"/>
  <c r="F9" i="2"/>
  <c r="F11" i="2"/>
  <c r="F12" i="2"/>
  <c r="F13" i="2"/>
  <c r="F15" i="2"/>
  <c r="F16" i="2"/>
  <c r="F17" i="2"/>
  <c r="F18" i="2"/>
  <c r="F19" i="2"/>
  <c r="F20" i="2"/>
  <c r="F21" i="2"/>
  <c r="F22" i="2"/>
  <c r="F23" i="2"/>
  <c r="F24" i="2"/>
  <c r="F25" i="2"/>
  <c r="F26" i="2"/>
  <c r="F27" i="2"/>
  <c r="F28" i="2"/>
  <c r="F29" i="2"/>
  <c r="F30" i="2"/>
  <c r="F31" i="2"/>
  <c r="F32" i="2"/>
  <c r="F33" i="2"/>
  <c r="F34" i="2"/>
  <c r="F36" i="2"/>
  <c r="F37" i="2"/>
  <c r="F38" i="2"/>
  <c r="F40" i="2"/>
  <c r="F41" i="2"/>
  <c r="F42" i="2"/>
  <c r="C12" i="5" s="1"/>
  <c r="F43" i="2"/>
  <c r="F45" i="2"/>
  <c r="F46" i="2"/>
  <c r="F47" i="2"/>
  <c r="F48" i="2"/>
  <c r="F50" i="2"/>
  <c r="F51" i="2"/>
  <c r="F52" i="2"/>
  <c r="C14" i="5" s="1"/>
  <c r="F53" i="2"/>
  <c r="F55" i="2"/>
  <c r="C15" i="5" s="1"/>
  <c r="F56" i="2"/>
  <c r="F57" i="2"/>
  <c r="F58" i="2"/>
  <c r="F60" i="2"/>
  <c r="F61" i="2"/>
  <c r="F62" i="2"/>
  <c r="C16" i="5" s="1"/>
  <c r="F63" i="2"/>
  <c r="F65" i="2"/>
  <c r="C17" i="5" s="1"/>
  <c r="F66" i="2"/>
  <c r="F67" i="2"/>
  <c r="F68" i="2"/>
  <c r="F69" i="2"/>
  <c r="F71" i="2"/>
  <c r="F72" i="2"/>
  <c r="F73" i="2"/>
  <c r="F74" i="2"/>
  <c r="F75" i="2"/>
  <c r="F77" i="2"/>
  <c r="F78" i="2"/>
  <c r="F79" i="2"/>
  <c r="F80" i="2"/>
  <c r="F82" i="2"/>
  <c r="F83" i="2"/>
  <c r="F84" i="2"/>
  <c r="F85" i="2"/>
  <c r="F86" i="2"/>
  <c r="F88" i="2"/>
  <c r="F89" i="2"/>
  <c r="F90" i="2"/>
  <c r="F91" i="2"/>
  <c r="F93" i="2"/>
  <c r="F94" i="2"/>
  <c r="F95" i="2"/>
  <c r="F96" i="2"/>
  <c r="F97" i="2"/>
  <c r="F98" i="2"/>
  <c r="F99" i="2"/>
  <c r="F100" i="2"/>
  <c r="F101" i="2"/>
  <c r="F102" i="2"/>
  <c r="F103" i="2"/>
  <c r="F104" i="2"/>
  <c r="F105" i="2"/>
  <c r="F106" i="2"/>
  <c r="F107" i="2"/>
  <c r="F108" i="2"/>
  <c r="F109" i="2"/>
  <c r="F110" i="2"/>
  <c r="F111" i="2"/>
  <c r="F4" i="2"/>
  <c r="F5" i="2"/>
  <c r="F3" i="2"/>
  <c r="C7" i="5" s="1"/>
  <c r="F26" i="1"/>
  <c r="F27" i="1"/>
  <c r="F28" i="1"/>
  <c r="F29" i="1"/>
  <c r="F30" i="1"/>
  <c r="F31" i="1"/>
  <c r="F32" i="1"/>
  <c r="F25" i="1"/>
  <c r="F23" i="1"/>
  <c r="F8" i="1"/>
  <c r="F9" i="1"/>
  <c r="F10" i="1"/>
  <c r="F11" i="1"/>
  <c r="F12" i="1"/>
  <c r="F7" i="1"/>
  <c r="F5" i="1"/>
  <c r="F3" i="1"/>
  <c r="C3" i="5" s="1"/>
  <c r="C22" i="5" l="1"/>
  <c r="C20" i="5"/>
  <c r="C6" i="5"/>
  <c r="C4" i="5"/>
  <c r="C18" i="5"/>
  <c r="C10" i="5"/>
  <c r="C21" i="5"/>
  <c r="C9" i="5"/>
  <c r="C19" i="5"/>
  <c r="C11" i="5"/>
  <c r="C13" i="5"/>
  <c r="F112" i="2"/>
  <c r="G20" i="4"/>
  <c r="F33" i="1"/>
  <c r="C23" i="5" l="1"/>
</calcChain>
</file>

<file path=xl/sharedStrings.xml><?xml version="1.0" encoding="utf-8"?>
<sst xmlns="http://schemas.openxmlformats.org/spreadsheetml/2006/main" count="425" uniqueCount="211">
  <si>
    <t>Unit</t>
  </si>
  <si>
    <t>Unit Price</t>
  </si>
  <si>
    <t>Total Price</t>
  </si>
  <si>
    <t>Contract Area A-Sharrott Salvage</t>
  </si>
  <si>
    <t>1a</t>
  </si>
  <si>
    <t xml:space="preserve">Cut and Remove Included Timber Sharrott Salvage Subdivision </t>
  </si>
  <si>
    <t>Ton</t>
  </si>
  <si>
    <t>$</t>
  </si>
  <si>
    <t xml:space="preserve">Contract Area B-McCalla Larson </t>
  </si>
  <si>
    <t>1b</t>
  </si>
  <si>
    <t>2b</t>
  </si>
  <si>
    <t>McCalla Larson Subdivision</t>
  </si>
  <si>
    <t>Mile</t>
  </si>
  <si>
    <t>Lump Sum</t>
  </si>
  <si>
    <t>Each</t>
  </si>
  <si>
    <t>Foot</t>
  </si>
  <si>
    <t>McCalla Larson Total</t>
  </si>
  <si>
    <t xml:space="preserve">Contract Area C- Fred Burr </t>
  </si>
  <si>
    <t>1c</t>
  </si>
  <si>
    <t>Cut and Remove Included Timber Fred Burr Subdivision</t>
  </si>
  <si>
    <t>1d</t>
  </si>
  <si>
    <t>2d</t>
  </si>
  <si>
    <t xml:space="preserve">Contract Area E- Spoon McCoy </t>
  </si>
  <si>
    <t>1e</t>
  </si>
  <si>
    <t>2e</t>
  </si>
  <si>
    <t>Total All Mandatory Service Items</t>
  </si>
  <si>
    <t>Square Tin Subdivision</t>
  </si>
  <si>
    <t>Item No.</t>
  </si>
  <si>
    <t>Description of Mandatory Work Activities</t>
  </si>
  <si>
    <r>
      <t>(a)</t>
    </r>
    <r>
      <rPr>
        <sz val="7"/>
        <color rgb="FF000000"/>
        <rFont val="Aptos Narrow"/>
        <family val="2"/>
      </rPr>
      <t xml:space="preserve">    </t>
    </r>
    <r>
      <rPr>
        <sz val="11"/>
        <color theme="1"/>
        <rFont val="Aptos Narrow"/>
        <family val="2"/>
      </rPr>
      <t>15101 - Mobilization</t>
    </r>
  </si>
  <si>
    <r>
      <t>(b)</t>
    </r>
    <r>
      <rPr>
        <sz val="7"/>
        <color rgb="FF000000"/>
        <rFont val="Aptos Narrow"/>
        <family val="2"/>
      </rPr>
      <t xml:space="preserve">    </t>
    </r>
    <r>
      <rPr>
        <sz val="11"/>
        <color theme="1"/>
        <rFont val="Aptos Narrow"/>
        <family val="2"/>
      </rPr>
      <t>20209 - Selective Clearing, Type Roadside, Disposal Method (f)</t>
    </r>
  </si>
  <si>
    <r>
      <t>(c)</t>
    </r>
    <r>
      <rPr>
        <sz val="7"/>
        <color rgb="FF000000"/>
        <rFont val="Aptos Narrow"/>
        <family val="2"/>
      </rPr>
      <t xml:space="preserve">    </t>
    </r>
    <r>
      <rPr>
        <sz val="11"/>
        <color theme="1"/>
        <rFont val="Aptos Narrow"/>
        <family val="2"/>
      </rPr>
      <t>20425 – Drainage Excavation, Type II Dip, Tolerance Class A, Compaction Method 3</t>
    </r>
  </si>
  <si>
    <r>
      <t>(d)</t>
    </r>
    <r>
      <rPr>
        <sz val="7"/>
        <color theme="1"/>
        <rFont val="Aptos Narrow"/>
        <family val="2"/>
      </rPr>
      <t xml:space="preserve">    </t>
    </r>
    <r>
      <rPr>
        <sz val="11"/>
        <color theme="1"/>
        <rFont val="Aptos Narrow"/>
        <family val="2"/>
      </rPr>
      <t>21201 – Linear Grading, Compaction Method C, Disposal Method (k)</t>
    </r>
  </si>
  <si>
    <r>
      <t>(e)</t>
    </r>
    <r>
      <rPr>
        <sz val="7"/>
        <color rgb="FF000000"/>
        <rFont val="Aptos Narrow"/>
        <family val="2"/>
      </rPr>
      <t xml:space="preserve">    </t>
    </r>
    <r>
      <rPr>
        <sz val="11"/>
        <color theme="1"/>
        <rFont val="Aptos Narrow"/>
        <family val="2"/>
      </rPr>
      <t>30326 - Roadway Reconditioning, Compaction Method 3</t>
    </r>
  </si>
  <si>
    <r>
      <t>(f)</t>
    </r>
    <r>
      <rPr>
        <sz val="7"/>
        <color rgb="FF000000"/>
        <rFont val="Aptos Narrow"/>
        <family val="2"/>
      </rPr>
      <t xml:space="preserve">     </t>
    </r>
    <r>
      <rPr>
        <sz val="11"/>
        <color theme="1"/>
        <rFont val="Aptos Narrow"/>
        <family val="2"/>
      </rPr>
      <t>60201 - 18-Inch Corrugated Metal Pipe, 16 Gage, Compaction Method (2)</t>
    </r>
  </si>
  <si>
    <r>
      <t xml:space="preserve">Cut and Remove Included Timber </t>
    </r>
    <r>
      <rPr>
        <sz val="11"/>
        <color theme="1"/>
        <rFont val="Aptos Narrow"/>
        <family val="2"/>
      </rPr>
      <t>Square Tin Subdivision</t>
    </r>
  </si>
  <si>
    <r>
      <t>(a)</t>
    </r>
    <r>
      <rPr>
        <sz val="7"/>
        <color rgb="FF000000"/>
        <rFont val="Aptos Narrow"/>
        <family val="2"/>
      </rPr>
      <t xml:space="preserve">     </t>
    </r>
    <r>
      <rPr>
        <sz val="11"/>
        <color theme="1"/>
        <rFont val="Aptos Narrow"/>
        <family val="2"/>
      </rPr>
      <t>15101 - Mobilization</t>
    </r>
  </si>
  <si>
    <r>
      <t>(b)</t>
    </r>
    <r>
      <rPr>
        <sz val="7"/>
        <color rgb="FF000000"/>
        <rFont val="Aptos Narrow"/>
        <family val="2"/>
      </rPr>
      <t xml:space="preserve">     </t>
    </r>
    <r>
      <rPr>
        <sz val="11"/>
        <color theme="1"/>
        <rFont val="Aptos Narrow"/>
        <family val="2"/>
      </rPr>
      <t>20209 - Selective Clearing, Type Roadside, Disposal Method (f)</t>
    </r>
  </si>
  <si>
    <r>
      <t>(c)</t>
    </r>
    <r>
      <rPr>
        <sz val="7"/>
        <color rgb="FF000000"/>
        <rFont val="Aptos Narrow"/>
        <family val="2"/>
      </rPr>
      <t xml:space="preserve">     </t>
    </r>
    <r>
      <rPr>
        <sz val="11"/>
        <color theme="1"/>
        <rFont val="Aptos Narrow"/>
        <family val="2"/>
      </rPr>
      <t>20425 – Drainage Excavation, Type II Dip, Tolerance Class A, Compaction Method 2</t>
    </r>
  </si>
  <si>
    <r>
      <t>(d)</t>
    </r>
    <r>
      <rPr>
        <sz val="7"/>
        <color rgb="FF000000"/>
        <rFont val="Aptos Narrow"/>
        <family val="2"/>
      </rPr>
      <t xml:space="preserve">     </t>
    </r>
    <r>
      <rPr>
        <sz val="11"/>
        <color theme="1"/>
        <rFont val="Aptos Narrow"/>
        <family val="2"/>
      </rPr>
      <t>30316 - Roadway Reconditioning, Compaction Method 2</t>
    </r>
  </si>
  <si>
    <r>
      <t>(b)</t>
    </r>
    <r>
      <rPr>
        <sz val="7"/>
        <color theme="1"/>
        <rFont val="Aptos Narrow"/>
        <family val="2"/>
      </rPr>
      <t xml:space="preserve">    </t>
    </r>
    <r>
      <rPr>
        <sz val="11"/>
        <color theme="1"/>
        <rFont val="Aptos Narrow"/>
        <family val="2"/>
      </rPr>
      <t>15201 – Drainage Structure Survey and Staking</t>
    </r>
  </si>
  <si>
    <r>
      <t>(c)</t>
    </r>
    <r>
      <rPr>
        <sz val="7"/>
        <color rgb="FF000000"/>
        <rFont val="Aptos Narrow"/>
        <family val="2"/>
      </rPr>
      <t xml:space="preserve">    </t>
    </r>
    <r>
      <rPr>
        <sz val="11"/>
        <color theme="1"/>
        <rFont val="Aptos Narrow"/>
        <family val="2"/>
      </rPr>
      <t xml:space="preserve"> 20209 - Selective Clearing, Type Roadside, Disposal Method (f)</t>
    </r>
  </si>
  <si>
    <r>
      <t>(d)</t>
    </r>
    <r>
      <rPr>
        <sz val="7"/>
        <color rgb="FF000000"/>
        <rFont val="Aptos Narrow"/>
        <family val="2"/>
      </rPr>
      <t xml:space="preserve">    </t>
    </r>
    <r>
      <rPr>
        <sz val="11"/>
        <color theme="1"/>
        <rFont val="Aptos Narrow"/>
        <family val="2"/>
      </rPr>
      <t xml:space="preserve"> 20421 – Drainage Excavation, Type Berm Removal, Tolerance Class F, Compaction Method 3</t>
    </r>
  </si>
  <si>
    <r>
      <t>(e)</t>
    </r>
    <r>
      <rPr>
        <sz val="7"/>
        <color rgb="FF000000"/>
        <rFont val="Aptos Narrow"/>
        <family val="2"/>
      </rPr>
      <t xml:space="preserve">    </t>
    </r>
    <r>
      <rPr>
        <sz val="11"/>
        <color theme="1"/>
        <rFont val="Aptos Narrow"/>
        <family val="2"/>
      </rPr>
      <t xml:space="preserve"> 20425 - Drainage Excavation, Type II Dip, Tolerance Class A, Compaction Method 2</t>
    </r>
  </si>
  <si>
    <r>
      <t>(f)</t>
    </r>
    <r>
      <rPr>
        <sz val="7"/>
        <color theme="1"/>
        <rFont val="Aptos Narrow"/>
        <family val="2"/>
      </rPr>
      <t xml:space="preserve">     </t>
    </r>
    <r>
      <rPr>
        <sz val="11"/>
        <color theme="1"/>
        <rFont val="Aptos Narrow"/>
        <family val="2"/>
      </rPr>
      <t>21201 – Linear Grading, Compaction Method C, Disposal Method (k)</t>
    </r>
  </si>
  <si>
    <r>
      <t>(g)</t>
    </r>
    <r>
      <rPr>
        <sz val="7"/>
        <color rgb="FF000000"/>
        <rFont val="Aptos Narrow"/>
        <family val="2"/>
      </rPr>
      <t xml:space="preserve">    </t>
    </r>
    <r>
      <rPr>
        <sz val="11"/>
        <color theme="1"/>
        <rFont val="Aptos Narrow"/>
        <family val="2"/>
      </rPr>
      <t xml:space="preserve"> 30316 - Roadway Reconditioning, Compaction Method 2</t>
    </r>
  </si>
  <si>
    <r>
      <t>(h)</t>
    </r>
    <r>
      <rPr>
        <sz val="7"/>
        <color rgb="FF000000"/>
        <rFont val="Aptos Narrow"/>
        <family val="2"/>
      </rPr>
      <t xml:space="preserve">    </t>
    </r>
    <r>
      <rPr>
        <sz val="11"/>
        <color theme="1"/>
        <rFont val="Aptos Narrow"/>
        <family val="2"/>
      </rPr>
      <t>60201 - 24-inch pipe culvert, CMP, gage 16, Compaction Method 2</t>
    </r>
  </si>
  <si>
    <t>Cut and Remove Included Timber- McCalla-Larson Subdivision</t>
  </si>
  <si>
    <t>Reconstruct NFS Roads- McCalla Larson Subdivision</t>
  </si>
  <si>
    <t>Cut and Remove Included Timber- Spoon McCoy Subdivision</t>
  </si>
  <si>
    <t xml:space="preserve">Reconstruct NFS Roads- Spoon McCoy Subdivision </t>
  </si>
  <si>
    <t>Contract Area C- Fred Burr</t>
  </si>
  <si>
    <t>3c</t>
  </si>
  <si>
    <t>Flag, Tag, Paint and Measure Boundaries</t>
  </si>
  <si>
    <t>Acre</t>
  </si>
  <si>
    <t>4c</t>
  </si>
  <si>
    <t>Volume Determination</t>
  </si>
  <si>
    <t>7c</t>
  </si>
  <si>
    <t>Cut and Remove Included Timber (Helicopter)</t>
  </si>
  <si>
    <t>Fred Burr Optional Total</t>
  </si>
  <si>
    <t>Contract Area D- Square Tin</t>
  </si>
  <si>
    <t>3d</t>
  </si>
  <si>
    <t>4d</t>
  </si>
  <si>
    <t>7d</t>
  </si>
  <si>
    <t>Contract Area E- Spoon McCoy</t>
  </si>
  <si>
    <t>3e</t>
  </si>
  <si>
    <t>4e</t>
  </si>
  <si>
    <t>7e</t>
  </si>
  <si>
    <t>Tons</t>
  </si>
  <si>
    <t>Spoon McCoy Optional Total</t>
  </si>
  <si>
    <t>Contract Area F- Hart Trap</t>
  </si>
  <si>
    <t>3f</t>
  </si>
  <si>
    <t>4f</t>
  </si>
  <si>
    <t>5f</t>
  </si>
  <si>
    <t>Cut and Remove Included Timber (Ground based)</t>
  </si>
  <si>
    <t>6f</t>
  </si>
  <si>
    <t>Cut and Remove Included Timber (Skyline/Tethered)</t>
  </si>
  <si>
    <t>7f</t>
  </si>
  <si>
    <t>2f</t>
  </si>
  <si>
    <t>Cubic Yard*</t>
  </si>
  <si>
    <t xml:space="preserve">Contract Area G-- Bear Creek </t>
  </si>
  <si>
    <t>3g</t>
  </si>
  <si>
    <t>4g</t>
  </si>
  <si>
    <t>7g</t>
  </si>
  <si>
    <t xml:space="preserve">Contract Area H- Cow Creek </t>
  </si>
  <si>
    <t>3h</t>
  </si>
  <si>
    <t>4h</t>
  </si>
  <si>
    <t>5h</t>
  </si>
  <si>
    <t>6h</t>
  </si>
  <si>
    <t>Contract Area I- Gash Creek</t>
  </si>
  <si>
    <t>3i</t>
  </si>
  <si>
    <t>4i</t>
  </si>
  <si>
    <t>5i</t>
  </si>
  <si>
    <t>6i</t>
  </si>
  <si>
    <t xml:space="preserve">Contract Area J- Brooks Creek </t>
  </si>
  <si>
    <t>3j</t>
  </si>
  <si>
    <t>4j</t>
  </si>
  <si>
    <t>5j</t>
  </si>
  <si>
    <t>7j</t>
  </si>
  <si>
    <t xml:space="preserve">Contract Area K- Smith Creek </t>
  </si>
  <si>
    <t>3k</t>
  </si>
  <si>
    <t>4k</t>
  </si>
  <si>
    <t>5k</t>
  </si>
  <si>
    <t>6k</t>
  </si>
  <si>
    <t xml:space="preserve">Contract Area L- Rebel Horse </t>
  </si>
  <si>
    <t>3l</t>
  </si>
  <si>
    <t>4l</t>
  </si>
  <si>
    <t>5l</t>
  </si>
  <si>
    <t>6l</t>
  </si>
  <si>
    <t xml:space="preserve">Contract Area M- Tamarack Creek </t>
  </si>
  <si>
    <t>3m</t>
  </si>
  <si>
    <t>4m</t>
  </si>
  <si>
    <t>5m</t>
  </si>
  <si>
    <t>6m</t>
  </si>
  <si>
    <t>7m</t>
  </si>
  <si>
    <t xml:space="preserve">Contract Area N- Rock Lick </t>
  </si>
  <si>
    <t>3n</t>
  </si>
  <si>
    <t>4n</t>
  </si>
  <si>
    <t>5n</t>
  </si>
  <si>
    <t>6n</t>
  </si>
  <si>
    <t>7n</t>
  </si>
  <si>
    <t xml:space="preserve">Contract Area O- Bass Creek </t>
  </si>
  <si>
    <t>3o</t>
  </si>
  <si>
    <t>4o</t>
  </si>
  <si>
    <t>5o</t>
  </si>
  <si>
    <t>6o</t>
  </si>
  <si>
    <t>Contract Area P- Moose-Hayes</t>
  </si>
  <si>
    <t>3p</t>
  </si>
  <si>
    <t>4p</t>
  </si>
  <si>
    <t>5p</t>
  </si>
  <si>
    <t>6p</t>
  </si>
  <si>
    <t>7p</t>
  </si>
  <si>
    <t>Contract Area Q- Sweeny Creek</t>
  </si>
  <si>
    <t>3q</t>
  </si>
  <si>
    <t>4q</t>
  </si>
  <si>
    <t>5q</t>
  </si>
  <si>
    <t>6q</t>
  </si>
  <si>
    <t xml:space="preserve">Item 2- Optional Road Reconstruction </t>
  </si>
  <si>
    <t>2r</t>
  </si>
  <si>
    <t>Total All Optional Service Items</t>
  </si>
  <si>
    <r>
      <t xml:space="preserve">     </t>
    </r>
    <r>
      <rPr>
        <sz val="10"/>
        <color theme="1"/>
        <rFont val="Aptos Narrow"/>
        <family val="2"/>
        <scheme val="minor"/>
      </rPr>
      <t xml:space="preserve">(a) </t>
    </r>
    <r>
      <rPr>
        <sz val="11"/>
        <color theme="1"/>
        <rFont val="Aptos Narrow"/>
        <family val="2"/>
        <scheme val="minor"/>
      </rPr>
      <t>15101 - Mobilization</t>
    </r>
  </si>
  <si>
    <r>
      <t xml:space="preserve">     </t>
    </r>
    <r>
      <rPr>
        <sz val="10"/>
        <color theme="1"/>
        <rFont val="Aptos Narrow"/>
        <family val="2"/>
        <scheme val="minor"/>
      </rPr>
      <t xml:space="preserve">(b) </t>
    </r>
    <r>
      <rPr>
        <sz val="11"/>
        <color theme="1"/>
        <rFont val="Aptos Narrow"/>
        <family val="2"/>
        <scheme val="minor"/>
      </rPr>
      <t>15201 – Drainage Structure Survey and Staking</t>
    </r>
  </si>
  <si>
    <r>
      <t xml:space="preserve">     </t>
    </r>
    <r>
      <rPr>
        <sz val="10"/>
        <color theme="1"/>
        <rFont val="Aptos Narrow"/>
        <family val="2"/>
        <scheme val="minor"/>
      </rPr>
      <t xml:space="preserve">(c) </t>
    </r>
    <r>
      <rPr>
        <sz val="11"/>
        <color theme="1"/>
        <rFont val="Aptos Narrow"/>
        <family val="2"/>
        <scheme val="minor"/>
      </rPr>
      <t>15203 – Centerline Reestablishment, Tolerance Class B</t>
    </r>
  </si>
  <si>
    <r>
      <t xml:space="preserve">     </t>
    </r>
    <r>
      <rPr>
        <sz val="10"/>
        <color theme="1"/>
        <rFont val="Aptos Narrow"/>
        <family val="2"/>
        <scheme val="minor"/>
      </rPr>
      <t xml:space="preserve">(d) </t>
    </r>
    <r>
      <rPr>
        <sz val="11"/>
        <color theme="1"/>
        <rFont val="Aptos Narrow"/>
        <family val="2"/>
        <scheme val="minor"/>
      </rPr>
      <t>Slope, Reference, and Clearing and Grubbing: Method II, Tolerance Class B</t>
    </r>
  </si>
  <si>
    <r>
      <t xml:space="preserve">     </t>
    </r>
    <r>
      <rPr>
        <sz val="10"/>
        <color theme="1"/>
        <rFont val="Aptos Narrow"/>
        <family val="2"/>
        <scheme val="minor"/>
      </rPr>
      <t xml:space="preserve">(e) </t>
    </r>
    <r>
      <rPr>
        <sz val="11"/>
        <color theme="1"/>
        <rFont val="Aptos Narrow"/>
        <family val="2"/>
        <scheme val="minor"/>
      </rPr>
      <t>15710 – Sediment Trap, 4’ x 4’ x 8’</t>
    </r>
  </si>
  <si>
    <r>
      <t xml:space="preserve">       </t>
    </r>
    <r>
      <rPr>
        <sz val="10"/>
        <color theme="1"/>
        <rFont val="Aptos Narrow"/>
        <family val="2"/>
        <scheme val="minor"/>
      </rPr>
      <t xml:space="preserve">(f) </t>
    </r>
    <r>
      <rPr>
        <sz val="11"/>
        <color theme="1"/>
        <rFont val="Aptos Narrow"/>
        <family val="2"/>
        <scheme val="minor"/>
      </rPr>
      <t>20101 - Clearing and Grubbing, Disposal Method (k)</t>
    </r>
  </si>
  <si>
    <r>
      <t xml:space="preserve">     </t>
    </r>
    <r>
      <rPr>
        <sz val="10"/>
        <color theme="1"/>
        <rFont val="Aptos Narrow"/>
        <family val="2"/>
        <scheme val="minor"/>
      </rPr>
      <t xml:space="preserve">(g) </t>
    </r>
    <r>
      <rPr>
        <sz val="11"/>
        <color theme="1"/>
        <rFont val="Aptos Narrow"/>
        <family val="2"/>
        <scheme val="minor"/>
      </rPr>
      <t>20209 - Selective Clearing, Type Roadside, Disposal Method (f)</t>
    </r>
  </si>
  <si>
    <r>
      <t xml:space="preserve">     </t>
    </r>
    <r>
      <rPr>
        <sz val="10"/>
        <color theme="1"/>
        <rFont val="Aptos Narrow"/>
        <family val="2"/>
        <scheme val="minor"/>
      </rPr>
      <t xml:space="preserve">(h) </t>
    </r>
    <r>
      <rPr>
        <sz val="11"/>
        <color theme="1"/>
        <rFont val="Aptos Narrow"/>
        <family val="2"/>
        <scheme val="minor"/>
      </rPr>
      <t>20210 - Special Clearing and Grubbing, Type Roadway, Disposal Method (k), Compaction Method 3</t>
    </r>
  </si>
  <si>
    <r>
      <t xml:space="preserve">       </t>
    </r>
    <r>
      <rPr>
        <sz val="10"/>
        <color theme="1"/>
        <rFont val="Aptos Narrow"/>
        <family val="2"/>
        <scheme val="minor"/>
      </rPr>
      <t xml:space="preserve">(i) </t>
    </r>
    <r>
      <rPr>
        <sz val="11"/>
        <color theme="1"/>
        <rFont val="Aptos Narrow"/>
        <family val="2"/>
        <scheme val="minor"/>
      </rPr>
      <t>20401 - Roadway Excavation, Compaction Method 3, Tolerance Class J</t>
    </r>
  </si>
  <si>
    <r>
      <t xml:space="preserve">       </t>
    </r>
    <r>
      <rPr>
        <sz val="10"/>
        <color theme="1"/>
        <rFont val="Aptos Narrow"/>
        <family val="2"/>
        <scheme val="minor"/>
      </rPr>
      <t xml:space="preserve">(j) </t>
    </r>
    <r>
      <rPr>
        <sz val="11"/>
        <color theme="1"/>
        <rFont val="Aptos Narrow"/>
        <family val="2"/>
        <scheme val="minor"/>
      </rPr>
      <t>20425 - Drainage Excavation, Type II Dip, Tolerance Class A, Compaction Method 2</t>
    </r>
  </si>
  <si>
    <r>
      <t xml:space="preserve">     </t>
    </r>
    <r>
      <rPr>
        <sz val="10"/>
        <color theme="1"/>
        <rFont val="Aptos Narrow"/>
        <family val="2"/>
        <scheme val="minor"/>
      </rPr>
      <t xml:space="preserve">(k) </t>
    </r>
    <r>
      <rPr>
        <sz val="11"/>
        <color theme="1"/>
        <rFont val="Aptos Narrow"/>
        <family val="2"/>
        <scheme val="minor"/>
      </rPr>
      <t>21201 - Linear Grading, Compaction Placement Method 2, Disposal Method (k)</t>
    </r>
  </si>
  <si>
    <r>
      <t xml:space="preserve">       </t>
    </r>
    <r>
      <rPr>
        <sz val="10"/>
        <color theme="1"/>
        <rFont val="Aptos Narrow"/>
        <family val="2"/>
        <scheme val="minor"/>
      </rPr>
      <t xml:space="preserve">(l) </t>
    </r>
    <r>
      <rPr>
        <sz val="11"/>
        <color theme="1"/>
        <rFont val="Aptos Narrow"/>
        <family val="2"/>
        <scheme val="minor"/>
      </rPr>
      <t>30316 - Roadway Reconditioning, Compaction Method 2</t>
    </r>
  </si>
  <si>
    <r>
      <t xml:space="preserve">   </t>
    </r>
    <r>
      <rPr>
        <sz val="10"/>
        <color theme="1"/>
        <rFont val="Aptos Narrow"/>
        <family val="2"/>
        <scheme val="minor"/>
      </rPr>
      <t xml:space="preserve">(m) </t>
    </r>
    <r>
      <rPr>
        <sz val="11"/>
        <color theme="1"/>
        <rFont val="Aptos Narrow"/>
        <family val="2"/>
        <scheme val="minor"/>
      </rPr>
      <t>60201 - 18-inch Pipe Culvert, CMP, Gage 16, Compaction Method 2</t>
    </r>
  </si>
  <si>
    <r>
      <t xml:space="preserve">     </t>
    </r>
    <r>
      <rPr>
        <sz val="10"/>
        <color theme="1"/>
        <rFont val="Aptos Narrow"/>
        <family val="2"/>
        <scheme val="minor"/>
      </rPr>
      <t xml:space="preserve">(n) </t>
    </r>
    <r>
      <rPr>
        <sz val="11"/>
        <color theme="1"/>
        <rFont val="Aptos Narrow"/>
        <family val="2"/>
        <scheme val="minor"/>
      </rPr>
      <t>62501 – Turf Establishment, Dry Method</t>
    </r>
  </si>
  <si>
    <r>
      <t xml:space="preserve">(a) </t>
    </r>
    <r>
      <rPr>
        <sz val="11"/>
        <color theme="1"/>
        <rFont val="Aptos Narrow"/>
        <family val="2"/>
        <scheme val="minor"/>
      </rPr>
      <t>15101 - Mobilization</t>
    </r>
  </si>
  <si>
    <r>
      <t xml:space="preserve">(b) </t>
    </r>
    <r>
      <rPr>
        <sz val="11"/>
        <color theme="1"/>
        <rFont val="Aptos Narrow"/>
        <family val="2"/>
        <scheme val="minor"/>
      </rPr>
      <t>15201 - Drainage Structure Survey and Staking</t>
    </r>
  </si>
  <si>
    <r>
      <t xml:space="preserve">(c) </t>
    </r>
    <r>
      <rPr>
        <sz val="11"/>
        <color theme="1"/>
        <rFont val="Aptos Narrow"/>
        <family val="2"/>
        <scheme val="minor"/>
      </rPr>
      <t>15710 - Sediment Trap, 4' x 4' x 8'</t>
    </r>
  </si>
  <si>
    <r>
      <t xml:space="preserve">(d) </t>
    </r>
    <r>
      <rPr>
        <sz val="11"/>
        <color theme="1"/>
        <rFont val="Aptos Narrow"/>
        <family val="2"/>
        <scheme val="minor"/>
      </rPr>
      <t>20101 - Clearing and Grubbing, Disposal Method (k)</t>
    </r>
  </si>
  <si>
    <r>
      <t xml:space="preserve">(e) </t>
    </r>
    <r>
      <rPr>
        <sz val="11"/>
        <color theme="1"/>
        <rFont val="Aptos Narrow"/>
        <family val="2"/>
        <scheme val="minor"/>
      </rPr>
      <t>20209 - Selective Clearing, Type Roadside, Disposal Method (F)</t>
    </r>
  </si>
  <si>
    <r>
      <t xml:space="preserve">(f) </t>
    </r>
    <r>
      <rPr>
        <sz val="11"/>
        <color theme="1"/>
        <rFont val="Aptos Narrow"/>
        <family val="2"/>
        <scheme val="minor"/>
      </rPr>
      <t>20210 - Special Clearing and Grubbing, Type Roadway, Disposal Method (k), Compaction Method 3</t>
    </r>
  </si>
  <si>
    <r>
      <t xml:space="preserve">(g) </t>
    </r>
    <r>
      <rPr>
        <sz val="11"/>
        <color theme="1"/>
        <rFont val="Aptos Narrow"/>
        <family val="2"/>
        <scheme val="minor"/>
      </rPr>
      <t>20301 - Removal of Culvert, Disposal Method A</t>
    </r>
  </si>
  <si>
    <r>
      <t xml:space="preserve">(h) </t>
    </r>
    <r>
      <rPr>
        <sz val="11"/>
        <color theme="1"/>
        <rFont val="Aptos Narrow"/>
        <family val="2"/>
        <scheme val="minor"/>
      </rPr>
      <t>21201 - Linear Grading, Compaction Placement Method 3, Disposal Method (k)</t>
    </r>
  </si>
  <si>
    <r>
      <t xml:space="preserve">(i) </t>
    </r>
    <r>
      <rPr>
        <sz val="11"/>
        <color theme="1"/>
        <rFont val="Aptos Narrow"/>
        <family val="2"/>
        <scheme val="minor"/>
      </rPr>
      <t>20425 - Drainage Excavation, Type II Dip, Tolerance Class A, Compaction Method 2</t>
    </r>
  </si>
  <si>
    <r>
      <t xml:space="preserve">(j) </t>
    </r>
    <r>
      <rPr>
        <sz val="11"/>
        <color theme="1"/>
        <rFont val="Aptos Narrow"/>
        <family val="2"/>
        <scheme val="minor"/>
      </rPr>
      <t>20426 - Drainage Excavation, Type Roadside Ditch</t>
    </r>
  </si>
  <si>
    <r>
      <t xml:space="preserve">(k) </t>
    </r>
    <r>
      <rPr>
        <sz val="11"/>
        <color theme="1"/>
        <rFont val="Aptos Narrow"/>
        <family val="2"/>
        <scheme val="minor"/>
      </rPr>
      <t xml:space="preserve">25201 - Rock Butress, Class 5 Riprap </t>
    </r>
  </si>
  <si>
    <r>
      <t xml:space="preserve">(l) </t>
    </r>
    <r>
      <rPr>
        <sz val="11"/>
        <color theme="1"/>
        <rFont val="Aptos Narrow"/>
        <family val="2"/>
        <scheme val="minor"/>
      </rPr>
      <t>30201 - Aggregate Surface Course, Grading G, 4-inch Depth, Compaction Method (a) 1</t>
    </r>
  </si>
  <si>
    <r>
      <t xml:space="preserve">(m) </t>
    </r>
    <r>
      <rPr>
        <sz val="11"/>
        <color theme="1"/>
        <rFont val="Aptos Narrow"/>
        <family val="2"/>
        <scheme val="minor"/>
      </rPr>
      <t>30210 - Pit run, Maximum Size 8-Inch, Compaction Method 2</t>
    </r>
  </si>
  <si>
    <r>
      <t xml:space="preserve">(n) </t>
    </r>
    <r>
      <rPr>
        <sz val="11"/>
        <color theme="1"/>
        <rFont val="Aptos Narrow"/>
        <family val="2"/>
        <scheme val="minor"/>
      </rPr>
      <t>30316 - Roadway Reconditioning, Compaction Method 2</t>
    </r>
  </si>
  <si>
    <r>
      <t xml:space="preserve">(o) </t>
    </r>
    <r>
      <rPr>
        <sz val="11"/>
        <color theme="1"/>
        <rFont val="Aptos Narrow"/>
        <family val="2"/>
        <scheme val="minor"/>
      </rPr>
      <t>30401 - Full Depth Reclamation, 14-Foot Width, 6-Inch Depth, 3-Inch Minus, Compaction Method 2</t>
    </r>
  </si>
  <si>
    <r>
      <t xml:space="preserve">(p) </t>
    </r>
    <r>
      <rPr>
        <sz val="11"/>
        <color theme="1"/>
        <rFont val="Aptos Narrow"/>
        <family val="2"/>
        <scheme val="minor"/>
      </rPr>
      <t>60201 - 18-inch pipe culvert, CMP, gage 16, Compaction Method 2</t>
    </r>
  </si>
  <si>
    <r>
      <t xml:space="preserve">(q) </t>
    </r>
    <r>
      <rPr>
        <sz val="11"/>
        <color theme="1"/>
        <rFont val="Aptos Narrow"/>
        <family val="2"/>
        <scheme val="minor"/>
      </rPr>
      <t>60202 - 24-inch pipe culvert, CMP, gage 16, Compaction Method 2</t>
    </r>
  </si>
  <si>
    <r>
      <t xml:space="preserve">(r) </t>
    </r>
    <r>
      <rPr>
        <sz val="11"/>
        <color theme="1"/>
        <rFont val="Aptos Narrow"/>
        <family val="2"/>
        <scheme val="minor"/>
      </rPr>
      <t>60501 - Standard Underdrain System</t>
    </r>
  </si>
  <si>
    <r>
      <t xml:space="preserve">(s) </t>
    </r>
    <r>
      <rPr>
        <sz val="11"/>
        <color theme="1"/>
        <rFont val="Aptos Narrow"/>
        <family val="2"/>
        <scheme val="minor"/>
      </rPr>
      <t>61902 - Gate, Pipe</t>
    </r>
  </si>
  <si>
    <t>Description of Optional Work Activities</t>
  </si>
  <si>
    <t>Unit of Measure</t>
  </si>
  <si>
    <t>Estimated Quantity</t>
  </si>
  <si>
    <t>Sharrott Salvage Subdivision</t>
  </si>
  <si>
    <t>Species</t>
  </si>
  <si>
    <t>Product</t>
  </si>
  <si>
    <t>Minimum Acceptable Offer</t>
  </si>
  <si>
    <t>Total Offer</t>
  </si>
  <si>
    <t>Douglas-fir and others</t>
  </si>
  <si>
    <t>Sawtimber</t>
  </si>
  <si>
    <t>Ponderosa Pine</t>
  </si>
  <si>
    <t>Combined Softwood</t>
  </si>
  <si>
    <t>Non-saw (topwood)</t>
  </si>
  <si>
    <t>Total – All Products</t>
  </si>
  <si>
    <t>Fred Burr Subdivision</t>
  </si>
  <si>
    <t>Spoon McCoy Subdivision</t>
  </si>
  <si>
    <t>Sharrott Salvage Total</t>
  </si>
  <si>
    <t>Subdivision</t>
  </si>
  <si>
    <t>Subdivision Total</t>
  </si>
  <si>
    <t>Fred Burr Mandatory Total</t>
  </si>
  <si>
    <t>Spoon McCoy Mandatory Total</t>
  </si>
  <si>
    <t xml:space="preserve">Square Tin Total </t>
  </si>
  <si>
    <t>Hart Trap Total</t>
  </si>
  <si>
    <t>Bear Creek Total</t>
  </si>
  <si>
    <t xml:space="preserve">Cow Creek Total </t>
  </si>
  <si>
    <t>Gash Creek Total</t>
  </si>
  <si>
    <t xml:space="preserve">Brooks Creek Total </t>
  </si>
  <si>
    <t>Smith Creek Total</t>
  </si>
  <si>
    <t>Rebel Horse Total</t>
  </si>
  <si>
    <t>Tamarack Creek Total</t>
  </si>
  <si>
    <t>Rock Lick Total</t>
  </si>
  <si>
    <t>Bass Creek Total</t>
  </si>
  <si>
    <t>Sweeny Creek Total</t>
  </si>
  <si>
    <t xml:space="preserve">Moose-Hays Total </t>
  </si>
  <si>
    <t>Offer</t>
  </si>
  <si>
    <t xml:space="preserve">Road Reconstruction Options Total </t>
  </si>
  <si>
    <t>Reconstruct NFS Roads: Hart Trap Subdivision</t>
  </si>
  <si>
    <t>Reconstruct NFS Roads: Square Tin Subdivision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</si>
</sst>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43" formatCode="_(* #,##0.00_);_(* \(#,##0.00\);_(* &quot;-&quot;??_);_(@_)"/>
  </numFmts>
  <fonts count="17" x14ac:knownFonts="1">
    <font>
      <sz val="11"/>
      <color theme="1"/>
      <name val="Calibri"/>
      <family val="2"/>
    </font>
    <font>
      <sz val="11"/>
      <color theme="1"/>
      <name val="Calibri"/>
      <family val="2"/>
    </font>
    <font>
      <sz val="11"/>
      <color rgb="FF000000"/>
      <name val="Aptos Narrow"/>
      <family val="2"/>
    </font>
    <font>
      <sz val="11"/>
      <color theme="1"/>
      <name val="Aptos Narrow"/>
      <family val="2"/>
    </font>
    <font>
      <sz val="7"/>
      <color rgb="FF000000"/>
      <name val="Aptos Narrow"/>
      <family val="2"/>
    </font>
    <font>
      <sz val="7"/>
      <color theme="1"/>
      <name val="Aptos Narrow"/>
      <family val="2"/>
    </font>
    <font>
      <sz val="10"/>
      <color rgb="FF000000"/>
      <name val="Aptos Narrow"/>
      <family val="2"/>
    </font>
    <font>
      <b/>
      <sz val="11"/>
      <color rgb="FF000000"/>
      <name val="Aptos Narrow"/>
      <family val="2"/>
    </font>
    <font>
      <b/>
      <sz val="11"/>
      <color rgb="FF000000"/>
      <name val="Aptos Narrow"/>
      <family val="2"/>
      <scheme val="minor"/>
    </font>
    <font>
      <sz val="11"/>
      <color theme="1"/>
      <name val="Aptos Narrow"/>
      <family val="2"/>
      <scheme val="minor"/>
    </font>
    <font>
      <sz val="11"/>
      <color rgb="FF000000"/>
      <name val="Aptos Narrow"/>
      <family val="2"/>
      <scheme val="minor"/>
    </font>
    <font>
      <sz val="7"/>
      <color theme="1"/>
      <name val="Aptos Narrow"/>
      <family val="2"/>
      <scheme val="minor"/>
    </font>
    <font>
      <sz val="10"/>
      <color theme="1"/>
      <name val="Aptos Narrow"/>
      <family val="2"/>
      <scheme val="minor"/>
    </font>
    <font>
      <sz val="10"/>
      <color rgb="FF000000"/>
      <name val="Aptos Narrow"/>
      <family val="2"/>
      <scheme val="minor"/>
    </font>
    <font>
      <b/>
      <sz val="11"/>
      <name val="Aptos Narrow"/>
      <family val="2"/>
      <scheme val="minor"/>
    </font>
    <font>
      <sz val="11"/>
      <name val="Aptos Narrow"/>
      <family val="2"/>
      <scheme val="minor"/>
    </font>
    <font>
      <b/>
      <sz val="11"/>
      <color theme="1"/>
      <name val="Aptos Narrow"/>
      <family val="2"/>
    </font>
  </fonts>
  <fills count="6">
    <fill>
      <patternFill patternType="none"/>
    </fill>
    <fill>
      <patternFill patternType="gray125"/>
    </fill>
    <fill>
      <patternFill patternType="solid">
        <fgColor rgb="FFD9D9D9"/>
        <bgColor indexed="64"/>
      </patternFill>
    </fill>
    <fill>
      <patternFill patternType="solid">
        <fgColor rgb="FFD1D1D1"/>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bottom style="medium">
        <color theme="1"/>
      </bottom>
      <diagonal/>
    </border>
    <border>
      <left style="thin">
        <color theme="1"/>
      </left>
      <right style="medium">
        <color indexed="64"/>
      </right>
      <top/>
      <bottom style="medium">
        <color theme="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8">
    <xf numFmtId="0" fontId="0" fillId="0" borderId="0" xfId="0"/>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0" borderId="0" xfId="0" applyFont="1"/>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44" fontId="2" fillId="0" borderId="6" xfId="2" applyFont="1" applyBorder="1" applyAlignment="1">
      <alignmen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3" fontId="3" fillId="0" borderId="8" xfId="1" applyNumberFormat="1" applyFont="1" applyBorder="1" applyAlignment="1">
      <alignment horizontal="center" vertical="center" wrapText="1"/>
    </xf>
    <xf numFmtId="44" fontId="2" fillId="0" borderId="11" xfId="0" applyNumberFormat="1"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12" xfId="0" applyFont="1" applyBorder="1" applyAlignment="1">
      <alignment vertical="center" wrapText="1"/>
    </xf>
    <xf numFmtId="44" fontId="2" fillId="0" borderId="12" xfId="0" applyNumberFormat="1" applyFont="1" applyBorder="1" applyAlignment="1">
      <alignment horizontal="center" vertical="center" wrapText="1"/>
    </xf>
    <xf numFmtId="44" fontId="2" fillId="0" borderId="6" xfId="0" applyNumberFormat="1" applyFont="1" applyBorder="1" applyAlignment="1">
      <alignment vertical="center" wrapText="1"/>
    </xf>
    <xf numFmtId="0" fontId="7" fillId="3" borderId="10" xfId="0" applyFont="1" applyFill="1" applyBorder="1" applyAlignment="1">
      <alignment horizontal="centerContinuous" vertical="center" wrapText="1"/>
    </xf>
    <xf numFmtId="44" fontId="7" fillId="3" borderId="10" xfId="2" applyFont="1" applyFill="1" applyBorder="1" applyAlignment="1">
      <alignment horizontal="centerContinuous" vertical="center" wrapText="1"/>
    </xf>
    <xf numFmtId="0" fontId="2" fillId="2" borderId="8" xfId="0" applyFont="1" applyFill="1" applyBorder="1" applyAlignment="1">
      <alignment horizontal="center" vertical="center"/>
    </xf>
    <xf numFmtId="0" fontId="2" fillId="0" borderId="5" xfId="0" applyFont="1" applyBorder="1" applyAlignment="1">
      <alignment vertical="center"/>
    </xf>
    <xf numFmtId="0" fontId="2" fillId="0" borderId="8" xfId="0" applyFont="1" applyBorder="1" applyAlignment="1">
      <alignment vertical="center"/>
    </xf>
    <xf numFmtId="0" fontId="3" fillId="0" borderId="8" xfId="0" applyFont="1" applyBorder="1" applyAlignment="1">
      <alignment vertical="center"/>
    </xf>
    <xf numFmtId="0" fontId="2" fillId="0" borderId="5" xfId="0" applyFont="1" applyBorder="1" applyAlignment="1">
      <alignment horizontal="left" vertical="center"/>
    </xf>
    <xf numFmtId="0" fontId="3" fillId="0" borderId="5" xfId="0" applyFont="1" applyBorder="1" applyAlignment="1">
      <alignment horizontal="left" vertical="center"/>
    </xf>
    <xf numFmtId="0" fontId="2" fillId="0" borderId="1" xfId="0" applyFont="1" applyBorder="1" applyAlignment="1">
      <alignment horizontal="left" vertical="center"/>
    </xf>
    <xf numFmtId="0" fontId="6" fillId="0" borderId="5" xfId="0" applyFont="1" applyBorder="1" applyAlignment="1">
      <alignment horizontal="left" vertical="center"/>
    </xf>
    <xf numFmtId="0" fontId="7" fillId="3" borderId="10" xfId="0" applyFont="1" applyFill="1" applyBorder="1" applyAlignment="1">
      <alignment horizontal="centerContinuous" vertical="center"/>
    </xf>
    <xf numFmtId="0" fontId="2" fillId="0" borderId="12" xfId="0" applyFont="1" applyBorder="1" applyAlignment="1">
      <alignment vertical="center"/>
    </xf>
    <xf numFmtId="0" fontId="2" fillId="0" borderId="8" xfId="0" applyFont="1" applyBorder="1" applyAlignment="1">
      <alignment horizontal="center" vertical="center" wrapText="1"/>
    </xf>
    <xf numFmtId="0" fontId="7" fillId="0" borderId="12" xfId="0" applyFont="1" applyBorder="1" applyAlignment="1">
      <alignment horizontal="right" vertical="center"/>
    </xf>
    <xf numFmtId="44" fontId="7" fillId="0" borderId="0" xfId="0" applyNumberFormat="1" applyFont="1" applyAlignment="1">
      <alignment vertical="center" wrapText="1"/>
    </xf>
    <xf numFmtId="0" fontId="9" fillId="0" borderId="0" xfId="0" applyFont="1"/>
    <xf numFmtId="0" fontId="8" fillId="3" borderId="9" xfId="0" applyFont="1" applyFill="1" applyBorder="1" applyAlignment="1">
      <alignment horizontal="centerContinuous" vertical="center"/>
    </xf>
    <xf numFmtId="0" fontId="8" fillId="3" borderId="10" xfId="0" applyFont="1" applyFill="1" applyBorder="1" applyAlignment="1">
      <alignment horizontal="centerContinuous" vertical="center"/>
    </xf>
    <xf numFmtId="0" fontId="8" fillId="3" borderId="3" xfId="0" applyFont="1" applyFill="1" applyBorder="1" applyAlignment="1">
      <alignment horizontal="centerContinuous" vertical="center"/>
    </xf>
    <xf numFmtId="0" fontId="9" fillId="0" borderId="2" xfId="0" applyFont="1" applyBorder="1" applyAlignment="1">
      <alignment horizontal="center" vertical="center"/>
    </xf>
    <xf numFmtId="0" fontId="9" fillId="0" borderId="5" xfId="0" applyFont="1" applyBorder="1" applyAlignment="1">
      <alignment vertical="center"/>
    </xf>
    <xf numFmtId="0" fontId="9" fillId="0" borderId="5" xfId="0" applyFont="1" applyBorder="1" applyAlignment="1">
      <alignment horizontal="center" vertical="center"/>
    </xf>
    <xf numFmtId="0" fontId="10" fillId="0" borderId="10" xfId="0" applyFont="1" applyBorder="1" applyAlignment="1">
      <alignment horizontal="right" vertical="center"/>
    </xf>
    <xf numFmtId="0" fontId="10" fillId="0" borderId="2" xfId="0" applyFont="1" applyBorder="1" applyAlignment="1">
      <alignment horizontal="center" vertical="center"/>
    </xf>
    <xf numFmtId="3" fontId="9" fillId="0" borderId="5" xfId="0" applyNumberFormat="1" applyFont="1" applyBorder="1" applyAlignment="1">
      <alignment horizontal="center" vertical="center"/>
    </xf>
    <xf numFmtId="0" fontId="11" fillId="0" borderId="5" xfId="0" applyFont="1" applyBorder="1" applyAlignment="1">
      <alignment horizontal="left" vertical="center"/>
    </xf>
    <xf numFmtId="0" fontId="10" fillId="0" borderId="5" xfId="0" applyFont="1" applyBorder="1" applyAlignment="1">
      <alignment horizontal="center" vertical="center"/>
    </xf>
    <xf numFmtId="0" fontId="13" fillId="0" borderId="5" xfId="0" applyFont="1" applyBorder="1" applyAlignment="1">
      <alignment horizontal="left" vertical="center"/>
    </xf>
    <xf numFmtId="44" fontId="10" fillId="0" borderId="5" xfId="2" applyFont="1" applyBorder="1" applyAlignment="1">
      <alignment vertical="center"/>
    </xf>
    <xf numFmtId="44" fontId="8" fillId="3" borderId="10" xfId="2" applyFont="1" applyFill="1" applyBorder="1" applyAlignment="1">
      <alignment horizontal="centerContinuous" vertical="center"/>
    </xf>
    <xf numFmtId="44" fontId="10" fillId="0" borderId="5" xfId="2" applyFont="1" applyBorder="1" applyAlignment="1">
      <alignment horizontal="centerContinuous" vertical="center"/>
    </xf>
    <xf numFmtId="0" fontId="8" fillId="0" borderId="9" xfId="0" applyFont="1" applyBorder="1" applyAlignment="1">
      <alignment horizontal="right" vertical="center"/>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9" fillId="0" borderId="0" xfId="0" applyFont="1" applyAlignment="1">
      <alignment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4" fillId="0" borderId="10" xfId="0" applyFont="1" applyBorder="1" applyAlignment="1">
      <alignment horizontal="centerContinuous" vertical="center"/>
    </xf>
    <xf numFmtId="0" fontId="15" fillId="0" borderId="5" xfId="0" applyFont="1" applyBorder="1" applyAlignment="1">
      <alignment horizontal="center" vertical="center"/>
    </xf>
    <xf numFmtId="3" fontId="15" fillId="0" borderId="5" xfId="0" applyNumberFormat="1" applyFont="1" applyBorder="1" applyAlignment="1">
      <alignment horizontal="center" vertical="center"/>
    </xf>
    <xf numFmtId="8" fontId="15" fillId="0" borderId="5" xfId="0" applyNumberFormat="1" applyFont="1" applyBorder="1" applyAlignment="1">
      <alignment horizontal="center" vertical="center"/>
    </xf>
    <xf numFmtId="44" fontId="14" fillId="0" borderId="6" xfId="0" applyNumberFormat="1" applyFont="1" applyBorder="1" applyAlignment="1">
      <alignment vertical="center"/>
    </xf>
    <xf numFmtId="44" fontId="14" fillId="0" borderId="6" xfId="0" applyNumberFormat="1" applyFont="1" applyBorder="1" applyAlignment="1">
      <alignment horizontal="centerContinuous" vertical="center"/>
    </xf>
    <xf numFmtId="0" fontId="15" fillId="0" borderId="8" xfId="0" applyFont="1" applyBorder="1" applyAlignment="1">
      <alignment horizontal="center" vertical="center"/>
    </xf>
    <xf numFmtId="0" fontId="14" fillId="0" borderId="12" xfId="0" applyFont="1" applyBorder="1" applyAlignment="1">
      <alignment horizontal="right" vertical="center"/>
    </xf>
    <xf numFmtId="0" fontId="14" fillId="0" borderId="12" xfId="0" applyFont="1" applyBorder="1" applyAlignment="1">
      <alignment horizontal="right"/>
    </xf>
    <xf numFmtId="44" fontId="14" fillId="0" borderId="0" xfId="0" applyNumberFormat="1" applyFont="1" applyAlignment="1">
      <alignment vertical="center"/>
    </xf>
    <xf numFmtId="44" fontId="3" fillId="0" borderId="0" xfId="0" applyNumberFormat="1" applyFont="1"/>
    <xf numFmtId="44" fontId="3" fillId="0" borderId="0" xfId="2" applyFont="1"/>
    <xf numFmtId="0" fontId="16" fillId="0" borderId="0" xfId="0" applyFont="1" applyAlignment="1">
      <alignment horizontal="center"/>
    </xf>
    <xf numFmtId="44" fontId="9" fillId="0" borderId="0" xfId="0" applyNumberFormat="1" applyFont="1"/>
    <xf numFmtId="44" fontId="15" fillId="0" borderId="10" xfId="2" applyFont="1" applyBorder="1" applyAlignment="1">
      <alignment horizontal="centerContinuous" vertical="center"/>
    </xf>
    <xf numFmtId="44" fontId="0" fillId="0" borderId="0" xfId="0" applyNumberFormat="1"/>
    <xf numFmtId="0" fontId="3" fillId="0" borderId="0" xfId="0" applyFont="1" applyAlignment="1">
      <alignment horizontal="right"/>
    </xf>
    <xf numFmtId="0" fontId="9" fillId="0" borderId="0" xfId="0" applyFont="1" applyAlignment="1">
      <alignment horizontal="right"/>
    </xf>
    <xf numFmtId="0" fontId="7" fillId="4" borderId="5" xfId="0" applyFont="1" applyFill="1" applyBorder="1" applyAlignment="1">
      <alignment horizontal="centerContinuous" vertical="center" wrapText="1"/>
    </xf>
    <xf numFmtId="0" fontId="7" fillId="4" borderId="5" xfId="0" applyFont="1" applyFill="1" applyBorder="1" applyAlignment="1">
      <alignment horizontal="centerContinuous" vertical="center"/>
    </xf>
    <xf numFmtId="0" fontId="16" fillId="4" borderId="5" xfId="0" applyFont="1" applyFill="1" applyBorder="1" applyAlignment="1">
      <alignment horizontal="centerContinuous" vertical="center" wrapText="1"/>
    </xf>
    <xf numFmtId="3" fontId="7" fillId="4" borderId="5" xfId="0" applyNumberFormat="1" applyFont="1" applyFill="1" applyBorder="1" applyAlignment="1">
      <alignment horizontal="centerContinuous" vertical="center" wrapText="1"/>
    </xf>
    <xf numFmtId="44" fontId="7" fillId="4" borderId="5" xfId="2" applyFont="1" applyFill="1" applyBorder="1" applyAlignment="1">
      <alignment horizontal="centerContinuous" vertical="center" wrapText="1"/>
    </xf>
    <xf numFmtId="0" fontId="7" fillId="4" borderId="6" xfId="0" applyFont="1" applyFill="1" applyBorder="1" applyAlignment="1">
      <alignment horizontal="centerContinuous" vertical="center" wrapText="1"/>
    </xf>
    <xf numFmtId="44" fontId="10" fillId="5" borderId="5" xfId="2" applyFont="1" applyFill="1" applyBorder="1" applyAlignment="1" applyProtection="1">
      <alignment vertical="center"/>
      <protection locked="0"/>
    </xf>
    <xf numFmtId="44" fontId="10" fillId="5" borderId="5" xfId="2" applyFont="1" applyFill="1" applyBorder="1" applyAlignment="1" applyProtection="1">
      <alignment horizontal="justify" vertical="center"/>
      <protection locked="0"/>
    </xf>
    <xf numFmtId="44" fontId="2" fillId="5" borderId="5" xfId="2" applyFont="1" applyFill="1" applyBorder="1" applyAlignment="1" applyProtection="1">
      <alignment vertical="center" wrapText="1"/>
      <protection locked="0"/>
    </xf>
    <xf numFmtId="44" fontId="2" fillId="5" borderId="1" xfId="2" applyFont="1" applyFill="1" applyBorder="1" applyAlignment="1" applyProtection="1">
      <alignment vertical="center" wrapText="1"/>
      <protection locked="0"/>
    </xf>
    <xf numFmtId="44" fontId="2" fillId="5" borderId="11" xfId="2" applyFont="1" applyFill="1" applyBorder="1" applyAlignment="1" applyProtection="1">
      <alignment horizontal="center" vertical="center" wrapText="1"/>
      <protection locked="0"/>
    </xf>
    <xf numFmtId="44" fontId="2" fillId="5" borderId="11" xfId="2" applyFont="1" applyFill="1" applyBorder="1" applyAlignment="1" applyProtection="1">
      <alignment vertical="center" wrapText="1"/>
      <protection locked="0"/>
    </xf>
    <xf numFmtId="44" fontId="15" fillId="5" borderId="5" xfId="2" applyFont="1" applyFill="1" applyBorder="1" applyAlignment="1" applyProtection="1">
      <alignment vertical="center"/>
      <protection locked="0"/>
    </xf>
  </cellXfs>
  <cellStyles count="3">
    <cellStyle name="Comma" xfId="1" builtinId="3"/>
    <cellStyle name="Currency" xfId="2" builtinId="4"/>
    <cellStyle name="Normal" xfId="0" builtinId="0"/>
  </cellStyles>
  <dxfs count="30">
    <dxf>
      <font>
        <b/>
        <i val="0"/>
        <strike val="0"/>
        <condense val="0"/>
        <extend val="0"/>
        <outline val="0"/>
        <shadow val="0"/>
        <u val="none"/>
        <vertAlign val="baseline"/>
        <sz val="11"/>
        <color auto="1"/>
        <name val="Aptos Narrow"/>
        <family val="2"/>
        <scheme val="minor"/>
      </font>
      <alignment horizontal="general" vertical="center" textRotation="0" wrapText="0" indent="0" justifyLastLine="0" shrinkToFit="0" readingOrder="0"/>
      <border diagonalUp="0" diagonalDown="0" outline="0">
        <left/>
        <right/>
        <top/>
        <bottom style="medium">
          <color indexed="64"/>
        </bottom>
      </border>
    </dxf>
    <dxf>
      <font>
        <b/>
        <i val="0"/>
        <strike val="0"/>
        <condense val="0"/>
        <extend val="0"/>
        <outline val="0"/>
        <shadow val="0"/>
        <u val="none"/>
        <vertAlign val="baseline"/>
        <sz val="11"/>
        <color auto="1"/>
        <name val="Aptos Narrow"/>
        <family val="2"/>
        <scheme val="minor"/>
      </font>
      <alignment horizontal="general" vertical="center" textRotation="0" wrapText="0"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1"/>
        <color auto="1"/>
        <name val="Aptos Narrow"/>
        <family val="2"/>
        <scheme val="minor"/>
      </font>
      <numFmt numFmtId="12" formatCode="&quot;$&quot;#,##0.00_);[Red]\(&quot;$&quot;#,##0.00\)"/>
      <alignment horizontal="center" vertical="center" textRotation="0" wrapText="0"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border diagonalUp="0" diagonalDown="0" outline="0">
        <left/>
        <right style="medium">
          <color indexed="64"/>
        </right>
        <top/>
        <bottom style="medium">
          <color indexed="64"/>
        </bottom>
      </border>
    </dxf>
    <dxf>
      <font>
        <strike val="0"/>
        <outline val="0"/>
        <shadow val="0"/>
        <u val="none"/>
        <vertAlign val="baseline"/>
        <sz val="11"/>
        <name val="Aptos Narrow"/>
        <family val="2"/>
        <scheme val="minor"/>
      </font>
      <alignment textRotation="0" wrapText="0" indent="0" justifyLastLine="0" shrinkToFit="0" readingOrder="0"/>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border diagonalUp="0" diagonalDown="0" outline="0">
        <left/>
        <right style="medium">
          <color indexed="64"/>
        </right>
        <top/>
        <bottom style="medium">
          <color indexed="64"/>
        </bottom>
      </border>
    </dxf>
    <dxf>
      <border outline="0">
        <left style="medium">
          <color indexed="64"/>
        </left>
        <right style="medium">
          <color indexed="64"/>
        </right>
        <bottom style="medium">
          <color indexed="64"/>
        </bottom>
      </border>
    </dxf>
    <dxf>
      <font>
        <strike val="0"/>
        <outline val="0"/>
        <shadow val="0"/>
        <u val="none"/>
        <vertAlign val="baseline"/>
        <sz val="11"/>
        <name val="Aptos Narrow"/>
        <family val="2"/>
        <scheme val="minor"/>
      </font>
      <alignment textRotation="0" wrapText="0" indent="0" justifyLastLine="0" shrinkToFit="0" readingOrder="0"/>
    </dxf>
    <dxf>
      <border outline="0">
        <bottom style="medium">
          <color indexed="64"/>
        </bottom>
      </border>
    </dxf>
    <dxf>
      <font>
        <b val="0"/>
        <i val="0"/>
        <strike val="0"/>
        <condense val="0"/>
        <extend val="0"/>
        <outline val="0"/>
        <shadow val="0"/>
        <u val="none"/>
        <vertAlign val="baseline"/>
        <sz val="11"/>
        <color rgb="FF000000"/>
        <name val="Aptos Narrow"/>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strike val="0"/>
        <outline val="0"/>
        <shadow val="0"/>
        <u val="none"/>
        <vertAlign val="baseline"/>
        <name val="Aptos Narrow"/>
        <family val="2"/>
        <scheme val="minor"/>
      </font>
      <alignment textRotation="0" wrapText="0" indent="0" justifyLastLine="0" shrinkToFit="0" readingOrder="0"/>
    </dxf>
    <dxf>
      <font>
        <strike val="0"/>
        <outline val="0"/>
        <shadow val="0"/>
        <u val="none"/>
        <vertAlign val="baseline"/>
        <name val="Aptos Narrow"/>
        <family val="2"/>
        <scheme val="minor"/>
      </font>
      <alignment textRotation="0" wrapText="0" indent="0" justifyLastLine="0" shrinkToFit="0" readingOrder="0"/>
    </dxf>
    <dxf>
      <font>
        <strike val="0"/>
        <outline val="0"/>
        <shadow val="0"/>
        <u val="none"/>
        <vertAlign val="baseline"/>
        <name val="Aptos Narrow"/>
        <family val="2"/>
        <scheme val="minor"/>
      </font>
      <alignment textRotation="0" wrapText="0" indent="0" justifyLastLine="0" shrinkToFit="0" readingOrder="0"/>
    </dxf>
    <dxf>
      <font>
        <strike val="0"/>
        <outline val="0"/>
        <shadow val="0"/>
        <u val="none"/>
        <vertAlign val="baseline"/>
        <name val="Aptos Narrow"/>
        <family val="2"/>
        <scheme val="minor"/>
      </font>
      <alignment textRotation="0" wrapText="0" indent="0" justifyLastLine="0" shrinkToFit="0" readingOrder="0"/>
    </dxf>
    <dxf>
      <font>
        <strike val="0"/>
        <outline val="0"/>
        <shadow val="0"/>
        <u val="none"/>
        <vertAlign val="baseline"/>
        <name val="Aptos Narrow"/>
        <family val="2"/>
        <scheme val="minor"/>
      </font>
      <alignment textRotation="0" wrapText="0" indent="0" justifyLastLine="0" shrinkToFit="0" readingOrder="0"/>
    </dxf>
    <dxf>
      <font>
        <strike val="0"/>
        <outline val="0"/>
        <shadow val="0"/>
        <u val="none"/>
        <vertAlign val="baseline"/>
        <name val="Aptos Narrow"/>
        <family val="2"/>
        <scheme val="minor"/>
      </font>
      <alignment textRotation="0" wrapText="0" indent="0" justifyLastLine="0" shrinkToFit="0" readingOrder="0"/>
    </dxf>
    <dxf>
      <border outline="0">
        <top style="medium">
          <color indexed="64"/>
        </top>
      </border>
    </dxf>
    <dxf>
      <font>
        <strike val="0"/>
        <outline val="0"/>
        <shadow val="0"/>
        <u val="none"/>
        <vertAlign val="baseline"/>
        <name val="Aptos Narrow"/>
        <family val="2"/>
        <scheme val="minor"/>
      </font>
      <alignment textRotation="0" wrapText="0" indent="0" justifyLastLine="0" shrinkToFit="0" readingOrder="0"/>
    </dxf>
    <dxf>
      <border outline="0">
        <bottom style="medium">
          <color theme="1"/>
        </bottom>
      </border>
    </dxf>
    <dxf>
      <font>
        <b/>
        <i val="0"/>
        <strike val="0"/>
        <condense val="0"/>
        <extend val="0"/>
        <outline val="0"/>
        <shadow val="0"/>
        <u val="none"/>
        <vertAlign val="baseline"/>
        <sz val="11"/>
        <color rgb="FF000000"/>
        <name val="Aptos Narrow"/>
        <family val="2"/>
        <scheme val="minor"/>
      </font>
      <fill>
        <patternFill patternType="solid">
          <fgColor indexed="64"/>
          <bgColor rgb="FFD9D9D9"/>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rgb="FF000000"/>
        <name val="Aptos Narrow"/>
        <family val="2"/>
        <scheme val="none"/>
      </font>
      <alignment horizontal="general"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rgb="FF000000"/>
        <name val="Aptos Narrow"/>
        <family val="2"/>
        <scheme val="none"/>
      </font>
      <alignment horizontal="general" vertical="center" textRotation="0" wrapText="1" indent="0" justifyLastLine="0" shrinkToFit="0" readingOrder="0"/>
      <border diagonalUp="0" diagonalDown="0" outline="0">
        <left/>
        <right style="medium">
          <color indexed="64"/>
        </right>
        <top/>
        <bottom style="medium">
          <color indexed="64"/>
        </bottom>
      </border>
    </dxf>
    <dxf>
      <font>
        <strike val="0"/>
        <outline val="0"/>
        <shadow val="0"/>
        <vertAlign val="baseline"/>
        <name val="Aptos Narrow"/>
        <family val="2"/>
        <scheme val="none"/>
      </font>
    </dxf>
    <dxf>
      <font>
        <b val="0"/>
        <i val="0"/>
        <strike val="0"/>
        <condense val="0"/>
        <extend val="0"/>
        <outline val="0"/>
        <shadow val="0"/>
        <u val="none"/>
        <vertAlign val="baseline"/>
        <sz val="11"/>
        <color theme="1"/>
        <name val="Aptos Narrow"/>
        <family val="2"/>
        <scheme val="none"/>
      </font>
      <alignment horizontal="center" vertical="center" textRotation="0" wrapText="1" indent="0" justifyLastLine="0" shrinkToFit="0" readingOrder="0"/>
      <border diagonalUp="0" diagonalDown="0" outline="0">
        <left/>
        <right style="medium">
          <color indexed="64"/>
        </right>
        <top/>
        <bottom style="medium">
          <color indexed="64"/>
        </bottom>
      </border>
    </dxf>
    <dxf>
      <font>
        <strike val="0"/>
        <outline val="0"/>
        <shadow val="0"/>
        <vertAlign val="baseline"/>
        <name val="Aptos Narrow"/>
        <family val="2"/>
        <scheme val="none"/>
      </font>
      <alignment textRotation="0" wrapText="0" indent="0" justifyLastLine="0" shrinkToFit="0" readingOrder="0"/>
    </dxf>
    <dxf>
      <font>
        <b val="0"/>
        <i val="0"/>
        <strike val="0"/>
        <condense val="0"/>
        <extend val="0"/>
        <outline val="0"/>
        <shadow val="0"/>
        <u val="none"/>
        <vertAlign val="baseline"/>
        <sz val="11"/>
        <color rgb="FF000000"/>
        <name val="Aptos Narrow"/>
        <family val="2"/>
        <scheme val="none"/>
      </font>
      <alignment horizontal="center" vertical="center" textRotation="0" wrapText="1" indent="0" justifyLastLine="0" shrinkToFit="0" readingOrder="0"/>
      <border diagonalUp="0" diagonalDown="0" outline="0">
        <left/>
        <right style="medium">
          <color indexed="64"/>
        </right>
        <top/>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vertAlign val="baseline"/>
        <name val="Aptos Narrow"/>
        <family val="2"/>
        <scheme val="none"/>
      </font>
    </dxf>
    <dxf>
      <font>
        <b val="0"/>
        <i val="0"/>
        <strike val="0"/>
        <condense val="0"/>
        <extend val="0"/>
        <outline val="0"/>
        <shadow val="0"/>
        <u val="none"/>
        <vertAlign val="baseline"/>
        <sz val="11"/>
        <color rgb="FF000000"/>
        <name val="Aptos Narrow"/>
        <family val="2"/>
        <scheme val="none"/>
      </font>
      <fill>
        <patternFill patternType="solid">
          <fgColor indexed="64"/>
          <bgColor rgb="FFD9D9D9"/>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304800</xdr:colOff>
      <xdr:row>1</xdr:row>
      <xdr:rowOff>9525</xdr:rowOff>
    </xdr:from>
    <xdr:to>
      <xdr:col>7</xdr:col>
      <xdr:colOff>1800225</xdr:colOff>
      <xdr:row>3</xdr:row>
      <xdr:rowOff>19050</xdr:rowOff>
    </xdr:to>
    <xdr:sp macro="" textlink="">
      <xdr:nvSpPr>
        <xdr:cNvPr id="2" name="TextBox 1">
          <a:extLst>
            <a:ext uri="{FF2B5EF4-FFF2-40B4-BE49-F238E27FC236}">
              <a16:creationId xmlns:a16="http://schemas.microsoft.com/office/drawing/2014/main" id="{F1F89C48-5E34-A154-562E-AB56DC699178}"/>
            </a:ext>
          </a:extLst>
        </xdr:cNvPr>
        <xdr:cNvSpPr txBox="1"/>
      </xdr:nvSpPr>
      <xdr:spPr>
        <a:xfrm>
          <a:off x="14068425" y="561975"/>
          <a:ext cx="3324225" cy="40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Input proposed pricing into Yellow shaded cells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28576</xdr:colOff>
      <xdr:row>1</xdr:row>
      <xdr:rowOff>9525</xdr:rowOff>
    </xdr:from>
    <xdr:to>
      <xdr:col>9</xdr:col>
      <xdr:colOff>1743076</xdr:colOff>
      <xdr:row>3</xdr:row>
      <xdr:rowOff>0</xdr:rowOff>
    </xdr:to>
    <xdr:sp macro="" textlink="">
      <xdr:nvSpPr>
        <xdr:cNvPr id="3" name="TextBox 2">
          <a:extLst>
            <a:ext uri="{FF2B5EF4-FFF2-40B4-BE49-F238E27FC236}">
              <a16:creationId xmlns:a16="http://schemas.microsoft.com/office/drawing/2014/main" id="{C2C1DC23-35B9-4BE6-9EB1-85F6CAD55987}"/>
            </a:ext>
          </a:extLst>
        </xdr:cNvPr>
        <xdr:cNvSpPr txBox="1"/>
      </xdr:nvSpPr>
      <xdr:spPr>
        <a:xfrm>
          <a:off x="14478001" y="400050"/>
          <a:ext cx="2933700" cy="3905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Aptos Narrow" panose="02110004020202020204"/>
              <a:ea typeface="+mn-ea"/>
              <a:cs typeface="+mn-cs"/>
            </a:rPr>
            <a:t>Input proposed pricing into Yellow shaded cells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1</xdr:row>
      <xdr:rowOff>1</xdr:rowOff>
    </xdr:from>
    <xdr:to>
      <xdr:col>12</xdr:col>
      <xdr:colOff>581025</xdr:colOff>
      <xdr:row>2</xdr:row>
      <xdr:rowOff>66676</xdr:rowOff>
    </xdr:to>
    <xdr:sp macro="" textlink="">
      <xdr:nvSpPr>
        <xdr:cNvPr id="3" name="TextBox 2">
          <a:extLst>
            <a:ext uri="{FF2B5EF4-FFF2-40B4-BE49-F238E27FC236}">
              <a16:creationId xmlns:a16="http://schemas.microsoft.com/office/drawing/2014/main" id="{C8D4BC83-97F0-4F71-815D-E4DEB4F4BF39}"/>
            </a:ext>
          </a:extLst>
        </xdr:cNvPr>
        <xdr:cNvSpPr txBox="1"/>
      </xdr:nvSpPr>
      <xdr:spPr>
        <a:xfrm>
          <a:off x="9686925" y="200026"/>
          <a:ext cx="3019425" cy="2667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Aptos Narrow" panose="02110004020202020204"/>
              <a:ea typeface="+mn-ea"/>
              <a:cs typeface="+mn-cs"/>
            </a:rPr>
            <a:t>Input proposed pricing into Yellow shaded cells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1</xdr:row>
      <xdr:rowOff>9525</xdr:rowOff>
    </xdr:from>
    <xdr:to>
      <xdr:col>17</xdr:col>
      <xdr:colOff>447675</xdr:colOff>
      <xdr:row>28</xdr:row>
      <xdr:rowOff>171450</xdr:rowOff>
    </xdr:to>
    <xdr:sp macro="" textlink="">
      <xdr:nvSpPr>
        <xdr:cNvPr id="2" name="TextBox 1">
          <a:extLst>
            <a:ext uri="{FF2B5EF4-FFF2-40B4-BE49-F238E27FC236}">
              <a16:creationId xmlns:a16="http://schemas.microsoft.com/office/drawing/2014/main" id="{F6EFFA51-5409-C030-EC31-689D4942A2DF}"/>
            </a:ext>
          </a:extLst>
        </xdr:cNvPr>
        <xdr:cNvSpPr txBox="1"/>
      </xdr:nvSpPr>
      <xdr:spPr>
        <a:xfrm>
          <a:off x="628650" y="200025"/>
          <a:ext cx="10182225" cy="5305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600"/>
            </a:spcBef>
            <a:spcAft>
              <a:spcPts val="600"/>
            </a:spcAft>
            <a:buNone/>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These schedules are for pricing/payment purposes. Refer to 52.212-1, Instructions to Offerors for business proposal requirements. Evaluation criteria used by the Forest Service for proposals is located in 52.212-2 of this solicitation.</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0" marR="0">
            <a:spcBef>
              <a:spcPts val="600"/>
            </a:spcBef>
            <a:spcAft>
              <a:spcPts val="600"/>
            </a:spcAft>
            <a:buNone/>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Offeror to input unit price into </a:t>
          </a:r>
          <a:r>
            <a:rPr lang="en-US" sz="1100" b="0">
              <a:solidFill>
                <a:sysClr val="windowText" lastClr="000000"/>
              </a:solidFill>
              <a:effectLst/>
              <a:latin typeface="+mn-lt"/>
              <a:ea typeface="Times New Roman" panose="02020603050405020304" pitchFamily="18" charset="0"/>
              <a:cs typeface="Times New Roman" panose="02020603050405020304" pitchFamily="18" charset="0"/>
            </a:rPr>
            <a:t>yellow</a:t>
          </a:r>
          <a:r>
            <a:rPr lang="en-US" sz="1100">
              <a:solidFill>
                <a:srgbClr val="000000"/>
              </a:solidFill>
              <a:effectLst/>
              <a:latin typeface="+mn-lt"/>
              <a:ea typeface="Times New Roman" panose="02020603050405020304" pitchFamily="18" charset="0"/>
              <a:cs typeface="Times New Roman" panose="02020603050405020304" pitchFamily="18" charset="0"/>
            </a:rPr>
            <a:t> shaded cells. Price Proposals must be provided on all Items in Schedules: Mandatory and Optional Items and Timber Products Schedule. Unit prices prevail. </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0" marR="0">
            <a:spcBef>
              <a:spcPts val="600"/>
            </a:spcBef>
            <a:spcAft>
              <a:spcPts val="600"/>
            </a:spcAft>
            <a:buNone/>
            <a:tabLst>
              <a:tab pos="457200" algn="l"/>
              <a:tab pos="914400" algn="l"/>
              <a:tab pos="13716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Offerors are advised to base proposed pricing solely on current conditions and shall not include any upward adjustments for potential future risks or contingencies. Wage determinations will be updated annually no later than the award anniversary and as optional line items are exercised.  Additionally, a</a:t>
          </a:r>
          <a:r>
            <a:rPr lang="en-US" sz="1100" baseline="0">
              <a:solidFill>
                <a:srgbClr val="000000"/>
              </a:solidFill>
              <a:effectLst/>
              <a:latin typeface="+mn-lt"/>
              <a:ea typeface="Times New Roman" panose="02020603050405020304" pitchFamily="18" charset="0"/>
              <a:cs typeface="Times New Roman" panose="02020603050405020304" pitchFamily="18" charset="0"/>
            </a:rPr>
            <a:t> proportional </a:t>
          </a:r>
          <a:r>
            <a:rPr lang="en-US" sz="1100">
              <a:solidFill>
                <a:srgbClr val="000000"/>
              </a:solidFill>
              <a:effectLst/>
              <a:latin typeface="+mn-lt"/>
              <a:ea typeface="Times New Roman" panose="02020603050405020304" pitchFamily="18" charset="0"/>
              <a:cs typeface="Times New Roman" panose="02020603050405020304" pitchFamily="18" charset="0"/>
            </a:rPr>
            <a:t>Economic Price Adjustment (EPA) provision for fuel surcharges is included within this solicitation and will govern allowable price adjustments related to fuel. The EPA provision applies to items 1, 2, 5, 6, 7 and 8. No other anticipatory cost escalations will be considered.</a:t>
          </a:r>
        </a:p>
        <a:p>
          <a:pPr marL="0" marR="0">
            <a:spcBef>
              <a:spcPts val="600"/>
            </a:spcBef>
            <a:spcAft>
              <a:spcPts val="600"/>
            </a:spcAft>
            <a:buNone/>
            <a:tabLst>
              <a:tab pos="457200" algn="l"/>
              <a:tab pos="914400" algn="l"/>
              <a:tab pos="13716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If funding dictates and it is in the best interest of the government, work items may be awarded by Unit/Acre or Unit/Mile and for amounts less than the total estimated amount based on the unit prices quoted</a:t>
          </a:r>
        </a:p>
        <a:p>
          <a:pPr marL="0" marR="0">
            <a:spcBef>
              <a:spcPts val="600"/>
            </a:spcBef>
            <a:spcAft>
              <a:spcPts val="600"/>
            </a:spcAft>
            <a:buNone/>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The following apply to Road Reconstruction requirements only:</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For Item 2-Road Reconstruction, the estimated price magnitude for mandatory reconstruction work is between $350,000 and $550,000.</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A Bid Guarantee of 20% of the proposed price for mandatory reconstruction requirements is required with proposals. Do not take optional item 2 reconstruction pricing into account when determining the bid guarantee. Failure to furnish a bid guarantee in the proper form and amount, by the stated response date and time may result in an offeror being determined unresponsive and rejection of the proposal. </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Per FAR 28.102-3, Alternate Payment Protections are required for construction projects greater than $35,000 and shall be provided within 10 days of award.    </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Davis-Bacon wage rates.</a:t>
          </a: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mn-lt"/>
              <a:ea typeface="Times New Roman" panose="02020603050405020304" pitchFamily="18" charset="0"/>
              <a:cs typeface="Times New Roman" panose="02020603050405020304" pitchFamily="18" charset="0"/>
            </a:rPr>
            <a:t>Units</a:t>
          </a:r>
          <a:r>
            <a:rPr lang="en-US" sz="1100" baseline="0">
              <a:solidFill>
                <a:srgbClr val="000000"/>
              </a:solidFill>
              <a:effectLst/>
              <a:latin typeface="+mn-lt"/>
              <a:ea typeface="Times New Roman" panose="02020603050405020304" pitchFamily="18" charset="0"/>
              <a:cs typeface="Times New Roman" panose="02020603050405020304" pitchFamily="18" charset="0"/>
            </a:rPr>
            <a:t> of measure</a:t>
          </a:r>
          <a:r>
            <a:rPr lang="en-US" sz="1100">
              <a:solidFill>
                <a:srgbClr val="000000"/>
              </a:solidFill>
              <a:effectLst/>
              <a:latin typeface="+mn-lt"/>
              <a:ea typeface="Times New Roman" panose="02020603050405020304" pitchFamily="18" charset="0"/>
              <a:cs typeface="Times New Roman" panose="02020603050405020304" pitchFamily="18" charset="0"/>
            </a:rPr>
            <a:t> marked with an '*' indicate</a:t>
          </a:r>
          <a:r>
            <a:rPr lang="en-US" sz="1100" baseline="0">
              <a:solidFill>
                <a:srgbClr val="000000"/>
              </a:solidFill>
              <a:effectLst/>
              <a:latin typeface="+mn-lt"/>
              <a:ea typeface="Times New Roman" panose="02020603050405020304" pitchFamily="18" charset="0"/>
              <a:cs typeface="Times New Roman" panose="02020603050405020304" pitchFamily="18" charset="0"/>
            </a:rPr>
            <a:t> contract quantities. </a:t>
          </a:r>
          <a:endParaRPr lang="en-US" sz="1200">
            <a:solidFill>
              <a:srgbClr val="000000"/>
            </a:solidFill>
            <a:effectLst/>
            <a:latin typeface="+mn-lt"/>
            <a:ea typeface="Times New Roman" panose="02020603050405020304" pitchFamily="18" charset="0"/>
            <a:cs typeface="Times New Roman" panose="02020603050405020304" pitchFamily="18" charset="0"/>
          </a:endParaRPr>
        </a:p>
        <a:p>
          <a:pPr marL="0" marR="0" algn="ctr" hangingPunct="0">
            <a:buNone/>
            <a:tabLst>
              <a:tab pos="228600" algn="l"/>
              <a:tab pos="457200" algn="l"/>
              <a:tab pos="685800" algn="l"/>
              <a:tab pos="914400" algn="l"/>
              <a:tab pos="1143000" algn="l"/>
              <a:tab pos="1371600" algn="l"/>
              <a:tab pos="1600200" algn="l"/>
              <a:tab pos="1828800" algn="l"/>
              <a:tab pos="2057400" algn="l"/>
              <a:tab pos="2286000" algn="l"/>
              <a:tab pos="2514600" algn="l"/>
              <a:tab pos="2743200" algn="l"/>
              <a:tab pos="2971800" algn="l"/>
              <a:tab pos="3200400" algn="l"/>
              <a:tab pos="3429000" algn="l"/>
              <a:tab pos="3657600" algn="l"/>
              <a:tab pos="3886200" algn="l"/>
              <a:tab pos="4114800" algn="l"/>
              <a:tab pos="4343400" algn="l"/>
              <a:tab pos="4572000" algn="l"/>
              <a:tab pos="4800600" algn="l"/>
              <a:tab pos="5029200" algn="l"/>
              <a:tab pos="5257800" algn="l"/>
              <a:tab pos="5486400" algn="l"/>
              <a:tab pos="5715000" algn="l"/>
              <a:tab pos="5943600" algn="l"/>
              <a:tab pos="6172200" algn="l"/>
              <a:tab pos="6400800" algn="l"/>
              <a:tab pos="6629400" algn="l"/>
              <a:tab pos="6858000" algn="l"/>
              <a:tab pos="7086600" algn="l"/>
            </a:tabLst>
          </a:pPr>
          <a:endParaRPr lang="en-US" sz="1100" b="1">
            <a:effectLst/>
            <a:latin typeface="+mn-lt"/>
            <a:ea typeface="Times New Roman" panose="02020603050405020304" pitchFamily="18" charset="0"/>
          </a:endParaRPr>
        </a:p>
        <a:p>
          <a:pPr marL="0" marR="0" algn="ctr" hangingPunct="0">
            <a:buNone/>
            <a:tabLst>
              <a:tab pos="228600" algn="l"/>
              <a:tab pos="457200" algn="l"/>
              <a:tab pos="685800" algn="l"/>
              <a:tab pos="914400" algn="l"/>
              <a:tab pos="1143000" algn="l"/>
              <a:tab pos="1371600" algn="l"/>
              <a:tab pos="1600200" algn="l"/>
              <a:tab pos="1828800" algn="l"/>
              <a:tab pos="2057400" algn="l"/>
              <a:tab pos="2286000" algn="l"/>
              <a:tab pos="2514600" algn="l"/>
              <a:tab pos="2743200" algn="l"/>
              <a:tab pos="2971800" algn="l"/>
              <a:tab pos="3200400" algn="l"/>
              <a:tab pos="3429000" algn="l"/>
              <a:tab pos="3657600" algn="l"/>
              <a:tab pos="3886200" algn="l"/>
              <a:tab pos="4114800" algn="l"/>
              <a:tab pos="4343400" algn="l"/>
              <a:tab pos="4572000" algn="l"/>
              <a:tab pos="4800600" algn="l"/>
              <a:tab pos="5029200" algn="l"/>
              <a:tab pos="5257800" algn="l"/>
              <a:tab pos="5486400" algn="l"/>
              <a:tab pos="5715000" algn="l"/>
              <a:tab pos="5943600" algn="l"/>
              <a:tab pos="6172200" algn="l"/>
              <a:tab pos="6400800" algn="l"/>
              <a:tab pos="6629400" algn="l"/>
              <a:tab pos="6858000" algn="l"/>
              <a:tab pos="7086600" algn="l"/>
            </a:tabLst>
          </a:pPr>
          <a:r>
            <a:rPr lang="en-US" sz="1100" b="1">
              <a:effectLst/>
              <a:latin typeface="+mn-lt"/>
              <a:ea typeface="Times New Roman" panose="02020603050405020304" pitchFamily="18" charset="0"/>
            </a:rPr>
            <a:t>PERIOD OF PERFORMANCE IS FROM DATE OF AWARD THROUGH OCTOBER 15, 2036</a:t>
          </a:r>
          <a:endParaRPr lang="en-US" sz="1200">
            <a:effectLst/>
            <a:latin typeface="+mn-lt"/>
            <a:ea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C257B6-ACCA-4D80-A065-F58A05A73803}" name="BRFMand" displayName="BRFMand" ref="A1:F33" totalsRowShown="0" headerRowDxfId="29" dataDxfId="28" tableBorderDxfId="27">
  <autoFilter ref="A1:F33" xr:uid="{4EC257B6-ACCA-4D80-A065-F58A05A73803}">
    <filterColumn colId="0" hiddenButton="1"/>
    <filterColumn colId="1" hiddenButton="1"/>
    <filterColumn colId="2" hiddenButton="1"/>
    <filterColumn colId="3" hiddenButton="1"/>
    <filterColumn colId="4" hiddenButton="1"/>
    <filterColumn colId="5" hiddenButton="1"/>
  </autoFilter>
  <tableColumns count="6">
    <tableColumn id="1" xr3:uid="{E47BA655-9422-4F9E-9A78-4E6E1899E98F}" name="Item No." dataDxfId="26"/>
    <tableColumn id="2" xr3:uid="{12501C72-912C-4AF3-A52F-46F35F431FF4}" name="Description of Mandatory Work Activities" dataDxfId="25"/>
    <tableColumn id="3" xr3:uid="{1794DA48-EAC5-42C0-8F65-514E241F71B0}" name="Unit of Measure" dataDxfId="24"/>
    <tableColumn id="4" xr3:uid="{CF9C0F51-52F4-40C1-8110-DDE9AE9762A8}" name="Estimated Quantity" dataDxfId="23"/>
    <tableColumn id="5" xr3:uid="{361CD0A1-EFFE-4BAF-B4B9-F00E5FD23CE7}" name="Unit Price" dataDxfId="22"/>
    <tableColumn id="6" xr3:uid="{92620CF9-B273-4F65-8FE6-B744B5F93F37}" name="Total Price" dataDxfId="21"/>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7BF31E-6DF1-451F-931A-BC434D2B708B}" name="Table2" displayName="Table2" ref="A1:F1048557" totalsRowShown="0" headerRowDxfId="20" dataDxfId="18" headerRowBorderDxfId="19" tableBorderDxfId="17">
  <autoFilter ref="A1:F1048557" xr:uid="{E77BF31E-6DF1-451F-931A-BC434D2B708B}">
    <filterColumn colId="0" hiddenButton="1"/>
    <filterColumn colId="1" hiddenButton="1"/>
    <filterColumn colId="2" hiddenButton="1"/>
    <filterColumn colId="3" hiddenButton="1"/>
    <filterColumn colId="4" hiddenButton="1"/>
    <filterColumn colId="5" hiddenButton="1"/>
  </autoFilter>
  <tableColumns count="6">
    <tableColumn id="1" xr3:uid="{43E70747-2EEE-4EB7-93EB-F7B28E50C599}" name="Item No." dataDxfId="16"/>
    <tableColumn id="2" xr3:uid="{9A5F7C1B-7060-41EE-9920-2ED66CE679F1}" name="Description of Optional Work Activities" dataDxfId="15"/>
    <tableColumn id="3" xr3:uid="{6DC36695-4E1F-4653-94E3-F504FA6B1242}" name="Unit of Measure" dataDxfId="14"/>
    <tableColumn id="4" xr3:uid="{740529E0-821D-4D35-B102-0788AA6C83A8}" name="Estimated Quantity" dataDxfId="13"/>
    <tableColumn id="5" xr3:uid="{957C18C5-EA89-415E-B919-38D845B2EB37}" name="Unit Price" dataDxfId="12"/>
    <tableColumn id="6" xr3:uid="{DF2F3F7D-939A-47BA-AB57-D77016F8AFC0}" name="Total Price" dataDxfId="11"/>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00654D-4EF8-454F-BFC9-7F7AFD255ECD}" name="Table3" displayName="Table3" ref="A1:G20" totalsRowShown="0" headerRowDxfId="10" dataDxfId="8" headerRowBorderDxfId="9" tableBorderDxfId="7">
  <autoFilter ref="A1:G20" xr:uid="{7800654D-4EF8-454F-BFC9-7F7AFD255EC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110BC00-49DE-4266-883F-25FABF14658E}" name="Species" dataDxfId="6"/>
    <tableColumn id="2" xr3:uid="{6EB9E7A7-0DFC-4773-AB50-B3779F038599}" name="Product" dataDxfId="5"/>
    <tableColumn id="3" xr3:uid="{FCA9C983-69DD-43D7-9E20-7CF0A976686E}" name="Estimated Quantity" dataDxfId="4"/>
    <tableColumn id="4" xr3:uid="{2056FCDC-EBF4-4001-B646-99B3BD8D4E38}" name="Unit" dataDxfId="3"/>
    <tableColumn id="5" xr3:uid="{B7AF74BA-467A-4938-94DD-EA00E0823CC5}" name="Minimum Acceptable Offer" dataDxfId="2"/>
    <tableColumn id="6" xr3:uid="{32A1009C-F4BB-414D-B753-DB01BD92A3DA}" name="Offer" dataDxfId="1"/>
    <tableColumn id="7" xr3:uid="{A89137B1-38E8-4F40-A406-D076F3D448C4}" name="Total Offer"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63C4C-3573-424C-875E-92AE3EA0D5BE}">
  <dimension ref="A1:F33"/>
  <sheetViews>
    <sheetView tabSelected="1" zoomScale="80" zoomScaleNormal="80" workbookViewId="0">
      <selection activeCell="H12" sqref="H12"/>
    </sheetView>
  </sheetViews>
  <sheetFormatPr defaultColWidth="27.42578125" defaultRowHeight="15" x14ac:dyDescent="0.25"/>
  <cols>
    <col min="1" max="1" width="38.7109375" style="4" customWidth="1"/>
    <col min="2" max="2" width="86.85546875" style="4" bestFit="1" customWidth="1"/>
    <col min="3" max="3" width="10.140625" style="4" bestFit="1" customWidth="1"/>
    <col min="4" max="4" width="15.85546875" style="4" customWidth="1"/>
    <col min="5" max="16384" width="27.42578125" style="4"/>
  </cols>
  <sheetData>
    <row r="1" spans="1:6" ht="43.5" customHeight="1" thickBot="1" x14ac:dyDescent="0.3">
      <c r="A1" s="1" t="s">
        <v>27</v>
      </c>
      <c r="B1" s="22" t="s">
        <v>28</v>
      </c>
      <c r="C1" s="2" t="s">
        <v>174</v>
      </c>
      <c r="D1" s="1" t="s">
        <v>175</v>
      </c>
      <c r="E1" s="2" t="s">
        <v>1</v>
      </c>
      <c r="F1" s="3" t="s">
        <v>2</v>
      </c>
    </row>
    <row r="2" spans="1:6" ht="15.75" thickBot="1" x14ac:dyDescent="0.3">
      <c r="A2" s="20" t="s">
        <v>3</v>
      </c>
      <c r="B2" s="30"/>
      <c r="C2" s="20"/>
      <c r="D2" s="20"/>
      <c r="E2" s="21"/>
      <c r="F2" s="20"/>
    </row>
    <row r="3" spans="1:6" ht="15.75" thickBot="1" x14ac:dyDescent="0.3">
      <c r="A3" s="5" t="s">
        <v>4</v>
      </c>
      <c r="B3" s="23" t="s">
        <v>5</v>
      </c>
      <c r="C3" s="5" t="s">
        <v>6</v>
      </c>
      <c r="D3" s="6">
        <v>8044</v>
      </c>
      <c r="E3" s="83"/>
      <c r="F3" s="7">
        <f>BRFMand[[#This Row],[Estimated Quantity]]*BRFMand[[#This Row],[Unit Price]]</f>
        <v>0</v>
      </c>
    </row>
    <row r="4" spans="1:6" ht="15.75" thickBot="1" x14ac:dyDescent="0.3">
      <c r="A4" s="20" t="s">
        <v>8</v>
      </c>
      <c r="B4" s="30"/>
      <c r="C4" s="20"/>
      <c r="D4" s="20"/>
      <c r="E4" s="21"/>
      <c r="F4" s="20"/>
    </row>
    <row r="5" spans="1:6" ht="15.75" thickBot="1" x14ac:dyDescent="0.3">
      <c r="A5" s="8" t="s">
        <v>9</v>
      </c>
      <c r="B5" s="24" t="s">
        <v>47</v>
      </c>
      <c r="C5" s="9" t="s">
        <v>6</v>
      </c>
      <c r="D5" s="10">
        <v>29791</v>
      </c>
      <c r="E5" s="84"/>
      <c r="F5" s="11">
        <f>BRFMand[[#This Row],[Unit Price]]*BRFMand[[#This Row],[Estimated Quantity]]</f>
        <v>0</v>
      </c>
    </row>
    <row r="6" spans="1:6" x14ac:dyDescent="0.25">
      <c r="A6" s="12" t="s">
        <v>10</v>
      </c>
      <c r="B6" s="25" t="s">
        <v>48</v>
      </c>
      <c r="C6" s="13" t="s">
        <v>12</v>
      </c>
      <c r="D6" s="13">
        <v>2.36</v>
      </c>
      <c r="E6" s="85"/>
      <c r="F6" s="18"/>
    </row>
    <row r="7" spans="1:6" ht="15.75" thickBot="1" x14ac:dyDescent="0.3">
      <c r="A7" s="5"/>
      <c r="B7" s="26" t="s">
        <v>29</v>
      </c>
      <c r="C7" s="15" t="s">
        <v>13</v>
      </c>
      <c r="D7" s="15">
        <v>1</v>
      </c>
      <c r="E7" s="83"/>
      <c r="F7" s="19">
        <f>BRFMand[[#This Row],[Estimated Quantity]]*BRFMand[[#This Row],[Unit Price]]</f>
        <v>0</v>
      </c>
    </row>
    <row r="8" spans="1:6" ht="15.75" thickBot="1" x14ac:dyDescent="0.3">
      <c r="A8" s="5"/>
      <c r="B8" s="26" t="s">
        <v>30</v>
      </c>
      <c r="C8" s="15" t="s">
        <v>12</v>
      </c>
      <c r="D8" s="15">
        <v>0.19</v>
      </c>
      <c r="E8" s="83"/>
      <c r="F8" s="19">
        <f>BRFMand[[#This Row],[Estimated Quantity]]*BRFMand[[#This Row],[Unit Price]]</f>
        <v>0</v>
      </c>
    </row>
    <row r="9" spans="1:6" ht="15.75" thickBot="1" x14ac:dyDescent="0.3">
      <c r="A9" s="5"/>
      <c r="B9" s="26" t="s">
        <v>31</v>
      </c>
      <c r="C9" s="5" t="s">
        <v>14</v>
      </c>
      <c r="D9" s="15">
        <v>1</v>
      </c>
      <c r="E9" s="83"/>
      <c r="F9" s="19">
        <f>BRFMand[[#This Row],[Estimated Quantity]]*BRFMand[[#This Row],[Unit Price]]</f>
        <v>0</v>
      </c>
    </row>
    <row r="10" spans="1:6" ht="15.75" thickBot="1" x14ac:dyDescent="0.3">
      <c r="A10" s="5"/>
      <c r="B10" s="27" t="s">
        <v>32</v>
      </c>
      <c r="C10" s="15" t="s">
        <v>12</v>
      </c>
      <c r="D10" s="15">
        <v>2.17</v>
      </c>
      <c r="E10" s="83"/>
      <c r="F10" s="19">
        <f>BRFMand[[#This Row],[Estimated Quantity]]*BRFMand[[#This Row],[Unit Price]]</f>
        <v>0</v>
      </c>
    </row>
    <row r="11" spans="1:6" ht="15.75" thickBot="1" x14ac:dyDescent="0.3">
      <c r="A11" s="5"/>
      <c r="B11" s="26" t="s">
        <v>33</v>
      </c>
      <c r="C11" s="15" t="s">
        <v>12</v>
      </c>
      <c r="D11" s="15">
        <v>0.19</v>
      </c>
      <c r="E11" s="83"/>
      <c r="F11" s="19">
        <f>BRFMand[[#This Row],[Estimated Quantity]]*BRFMand[[#This Row],[Unit Price]]</f>
        <v>0</v>
      </c>
    </row>
    <row r="12" spans="1:6" ht="15.75" thickBot="1" x14ac:dyDescent="0.3">
      <c r="A12" s="8"/>
      <c r="B12" s="28" t="s">
        <v>34</v>
      </c>
      <c r="C12" s="13" t="s">
        <v>15</v>
      </c>
      <c r="D12" s="13">
        <v>38</v>
      </c>
      <c r="E12" s="84"/>
      <c r="F12" s="19">
        <f>BRFMand[[#This Row],[Estimated Quantity]]*BRFMand[[#This Row],[Unit Price]]</f>
        <v>0</v>
      </c>
    </row>
    <row r="13" spans="1:6" ht="15.75" thickBot="1" x14ac:dyDescent="0.3">
      <c r="A13" s="20" t="s">
        <v>17</v>
      </c>
      <c r="B13" s="30"/>
      <c r="C13" s="20"/>
      <c r="D13" s="20"/>
      <c r="E13" s="21"/>
      <c r="F13" s="20"/>
    </row>
    <row r="14" spans="1:6" ht="21.75" customHeight="1" thickBot="1" x14ac:dyDescent="0.3">
      <c r="A14" s="5" t="s">
        <v>18</v>
      </c>
      <c r="B14" s="23" t="s">
        <v>19</v>
      </c>
      <c r="C14" s="5" t="s">
        <v>6</v>
      </c>
      <c r="D14" s="6">
        <v>1982</v>
      </c>
      <c r="E14" s="83"/>
      <c r="F14" s="16" t="s">
        <v>7</v>
      </c>
    </row>
    <row r="15" spans="1:6" ht="15.75" thickBot="1" x14ac:dyDescent="0.3">
      <c r="A15" s="75" t="s">
        <v>60</v>
      </c>
      <c r="B15" s="76"/>
      <c r="C15" s="77"/>
      <c r="D15" s="78"/>
      <c r="E15" s="79"/>
      <c r="F15" s="80"/>
    </row>
    <row r="16" spans="1:6" ht="15.75" thickBot="1" x14ac:dyDescent="0.3">
      <c r="A16" s="5" t="s">
        <v>20</v>
      </c>
      <c r="B16" s="23" t="s">
        <v>35</v>
      </c>
      <c r="C16" s="5" t="s">
        <v>6</v>
      </c>
      <c r="D16" s="6">
        <v>9019</v>
      </c>
      <c r="E16" s="83"/>
      <c r="F16" s="16" t="s">
        <v>7</v>
      </c>
    </row>
    <row r="17" spans="1:6" x14ac:dyDescent="0.25">
      <c r="A17" s="8" t="s">
        <v>21</v>
      </c>
      <c r="B17" s="25" t="s">
        <v>210</v>
      </c>
      <c r="C17" s="13" t="s">
        <v>12</v>
      </c>
      <c r="D17" s="9">
        <v>7.81</v>
      </c>
      <c r="E17" s="85"/>
      <c r="F17" s="14"/>
    </row>
    <row r="18" spans="1:6" ht="15.75" thickBot="1" x14ac:dyDescent="0.3">
      <c r="A18" s="5"/>
      <c r="B18" s="29" t="s">
        <v>36</v>
      </c>
      <c r="C18" s="15" t="s">
        <v>13</v>
      </c>
      <c r="D18" s="15">
        <v>1</v>
      </c>
      <c r="E18" s="83"/>
      <c r="F18" s="16" t="s">
        <v>7</v>
      </c>
    </row>
    <row r="19" spans="1:6" ht="15.75" thickBot="1" x14ac:dyDescent="0.3">
      <c r="A19" s="5"/>
      <c r="B19" s="29" t="s">
        <v>37</v>
      </c>
      <c r="C19" s="15" t="s">
        <v>12</v>
      </c>
      <c r="D19" s="15">
        <v>3.91</v>
      </c>
      <c r="E19" s="83"/>
      <c r="F19" s="16" t="s">
        <v>7</v>
      </c>
    </row>
    <row r="20" spans="1:6" ht="15.75" thickBot="1" x14ac:dyDescent="0.3">
      <c r="A20" s="5"/>
      <c r="B20" s="29" t="s">
        <v>38</v>
      </c>
      <c r="C20" s="15" t="s">
        <v>14</v>
      </c>
      <c r="D20" s="15">
        <v>32</v>
      </c>
      <c r="E20" s="83"/>
      <c r="F20" s="16" t="s">
        <v>7</v>
      </c>
    </row>
    <row r="21" spans="1:6" ht="15.75" thickBot="1" x14ac:dyDescent="0.3">
      <c r="A21" s="5"/>
      <c r="B21" s="29" t="s">
        <v>39</v>
      </c>
      <c r="C21" s="15" t="s">
        <v>12</v>
      </c>
      <c r="D21" s="15">
        <v>7.48</v>
      </c>
      <c r="E21" s="83"/>
      <c r="F21" s="16" t="s">
        <v>7</v>
      </c>
    </row>
    <row r="22" spans="1:6" ht="15.75" thickBot="1" x14ac:dyDescent="0.3">
      <c r="A22" s="20" t="s">
        <v>22</v>
      </c>
      <c r="B22" s="30"/>
      <c r="C22" s="20"/>
      <c r="D22" s="20"/>
      <c r="E22" s="21"/>
      <c r="F22" s="20"/>
    </row>
    <row r="23" spans="1:6" ht="15.75" thickBot="1" x14ac:dyDescent="0.3">
      <c r="A23" s="5" t="s">
        <v>23</v>
      </c>
      <c r="B23" s="23" t="s">
        <v>49</v>
      </c>
      <c r="C23" s="5" t="s">
        <v>6</v>
      </c>
      <c r="D23" s="6">
        <v>55050</v>
      </c>
      <c r="E23" s="83"/>
      <c r="F23" s="19">
        <f>BRFMand[[#This Row],[Estimated Quantity]]*BRFMand[[#This Row],[Unit Price]]</f>
        <v>0</v>
      </c>
    </row>
    <row r="24" spans="1:6" x14ac:dyDescent="0.25">
      <c r="A24" s="8" t="s">
        <v>24</v>
      </c>
      <c r="B24" s="25" t="s">
        <v>50</v>
      </c>
      <c r="C24" s="13" t="s">
        <v>12</v>
      </c>
      <c r="D24" s="13">
        <v>14.51</v>
      </c>
      <c r="E24" s="86"/>
      <c r="F24" s="17"/>
    </row>
    <row r="25" spans="1:6" ht="15.75" thickBot="1" x14ac:dyDescent="0.3">
      <c r="A25" s="5"/>
      <c r="B25" s="26" t="s">
        <v>29</v>
      </c>
      <c r="C25" s="15" t="s">
        <v>13</v>
      </c>
      <c r="D25" s="15">
        <v>1</v>
      </c>
      <c r="E25" s="83"/>
      <c r="F25" s="19">
        <f>BRFMand[[#This Row],[Estimated Quantity]]*BRFMand[[#This Row],[Unit Price]]</f>
        <v>0</v>
      </c>
    </row>
    <row r="26" spans="1:6" ht="15.75" thickBot="1" x14ac:dyDescent="0.3">
      <c r="A26" s="5"/>
      <c r="B26" s="27" t="s">
        <v>40</v>
      </c>
      <c r="C26" s="15" t="s">
        <v>14</v>
      </c>
      <c r="D26" s="15">
        <v>2</v>
      </c>
      <c r="E26" s="83"/>
      <c r="F26" s="19">
        <f>BRFMand[[#This Row],[Estimated Quantity]]*BRFMand[[#This Row],[Unit Price]]</f>
        <v>0</v>
      </c>
    </row>
    <row r="27" spans="1:6" ht="15.75" thickBot="1" x14ac:dyDescent="0.3">
      <c r="A27" s="5"/>
      <c r="B27" s="26" t="s">
        <v>41</v>
      </c>
      <c r="C27" s="15" t="s">
        <v>12</v>
      </c>
      <c r="D27" s="15">
        <v>4.3499999999999996</v>
      </c>
      <c r="E27" s="83"/>
      <c r="F27" s="19">
        <f>BRFMand[[#This Row],[Estimated Quantity]]*BRFMand[[#This Row],[Unit Price]]</f>
        <v>0</v>
      </c>
    </row>
    <row r="28" spans="1:6" ht="15.75" thickBot="1" x14ac:dyDescent="0.3">
      <c r="A28" s="5"/>
      <c r="B28" s="26" t="s">
        <v>42</v>
      </c>
      <c r="C28" s="15" t="s">
        <v>14</v>
      </c>
      <c r="D28" s="15">
        <v>4</v>
      </c>
      <c r="E28" s="83"/>
      <c r="F28" s="19">
        <f>BRFMand[[#This Row],[Estimated Quantity]]*BRFMand[[#This Row],[Unit Price]]</f>
        <v>0</v>
      </c>
    </row>
    <row r="29" spans="1:6" ht="15.75" thickBot="1" x14ac:dyDescent="0.3">
      <c r="A29" s="5"/>
      <c r="B29" s="26" t="s">
        <v>43</v>
      </c>
      <c r="C29" s="15" t="s">
        <v>14</v>
      </c>
      <c r="D29" s="15">
        <v>48</v>
      </c>
      <c r="E29" s="83"/>
      <c r="F29" s="19">
        <f>BRFMand[[#This Row],[Estimated Quantity]]*BRFMand[[#This Row],[Unit Price]]</f>
        <v>0</v>
      </c>
    </row>
    <row r="30" spans="1:6" ht="15.75" thickBot="1" x14ac:dyDescent="0.3">
      <c r="A30" s="5"/>
      <c r="B30" s="27" t="s">
        <v>44</v>
      </c>
      <c r="C30" s="15" t="s">
        <v>12</v>
      </c>
      <c r="D30" s="15">
        <v>0.95</v>
      </c>
      <c r="E30" s="83"/>
      <c r="F30" s="19">
        <f>BRFMand[[#This Row],[Estimated Quantity]]*BRFMand[[#This Row],[Unit Price]]</f>
        <v>0</v>
      </c>
    </row>
    <row r="31" spans="1:6" ht="15.75" thickBot="1" x14ac:dyDescent="0.3">
      <c r="A31" s="5"/>
      <c r="B31" s="26" t="s">
        <v>45</v>
      </c>
      <c r="C31" s="15" t="s">
        <v>12</v>
      </c>
      <c r="D31" s="5">
        <v>13.56</v>
      </c>
      <c r="E31" s="83"/>
      <c r="F31" s="19">
        <f>BRFMand[[#This Row],[Estimated Quantity]]*BRFMand[[#This Row],[Unit Price]]</f>
        <v>0</v>
      </c>
    </row>
    <row r="32" spans="1:6" ht="15.75" thickBot="1" x14ac:dyDescent="0.3">
      <c r="A32" s="5"/>
      <c r="B32" s="26" t="s">
        <v>46</v>
      </c>
      <c r="C32" s="15" t="s">
        <v>15</v>
      </c>
      <c r="D32" s="15">
        <v>80</v>
      </c>
      <c r="E32" s="83"/>
      <c r="F32" s="19">
        <f>BRFMand[[#This Row],[Estimated Quantity]]*BRFMand[[#This Row],[Unit Price]]</f>
        <v>0</v>
      </c>
    </row>
    <row r="33" spans="1:6" x14ac:dyDescent="0.25">
      <c r="A33" s="32"/>
      <c r="B33" s="31"/>
      <c r="C33" s="17"/>
      <c r="D33" s="17"/>
      <c r="E33" s="33" t="s">
        <v>25</v>
      </c>
      <c r="F33" s="34">
        <f>SUM(F3:F32)</f>
        <v>0</v>
      </c>
    </row>
  </sheetData>
  <sheetProtection algorithmName="SHA-512" hashValue="/hFg56u4l1/ROgOchMuDXkn6qMEdafdgkvKdI4gVvIuz8b5VvuwTlOieLbUszA2MNLoiUTp3lYEiTWShHzbLBg==" saltValue="+JdPxtQJ+V36SXkGM5jQaw==" spinCount="100000"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01B19-C7FB-4BB9-B3BE-C78FF416E09B}">
  <dimension ref="A1:F112"/>
  <sheetViews>
    <sheetView topLeftCell="A81" zoomScale="80" zoomScaleNormal="80" workbookViewId="0">
      <selection activeCell="J96" sqref="J96"/>
    </sheetView>
  </sheetViews>
  <sheetFormatPr defaultRowHeight="15" x14ac:dyDescent="0.25"/>
  <cols>
    <col min="1" max="1" width="37.140625" style="35" bestFit="1" customWidth="1"/>
    <col min="2" max="2" width="91.5703125" style="35" bestFit="1" customWidth="1"/>
    <col min="3" max="3" width="11.7109375" style="35" bestFit="1" customWidth="1"/>
    <col min="4" max="4" width="19.140625" style="35" bestFit="1" customWidth="1"/>
    <col min="5" max="5" width="21.140625" style="35" customWidth="1"/>
    <col min="6" max="6" width="26.85546875" style="35" customWidth="1"/>
    <col min="7" max="9" width="9.140625" style="35"/>
    <col min="10" max="10" width="26.28515625" style="35" bestFit="1" customWidth="1"/>
    <col min="11" max="16384" width="9.140625" style="35"/>
  </cols>
  <sheetData>
    <row r="1" spans="1:6" s="54" customFormat="1" ht="30.75" thickBot="1" x14ac:dyDescent="0.3">
      <c r="A1" s="52" t="s">
        <v>27</v>
      </c>
      <c r="B1" s="53" t="s">
        <v>173</v>
      </c>
      <c r="C1" s="52" t="s">
        <v>174</v>
      </c>
      <c r="D1" s="53" t="s">
        <v>175</v>
      </c>
      <c r="E1" s="52" t="s">
        <v>1</v>
      </c>
      <c r="F1" s="52" t="s">
        <v>2</v>
      </c>
    </row>
    <row r="2" spans="1:6" ht="15.75" thickBot="1" x14ac:dyDescent="0.3">
      <c r="A2" s="36" t="s">
        <v>51</v>
      </c>
      <c r="B2" s="37"/>
      <c r="C2" s="37"/>
      <c r="D2" s="37"/>
      <c r="E2" s="37"/>
      <c r="F2" s="38"/>
    </row>
    <row r="3" spans="1:6" ht="15.75" thickBot="1" x14ac:dyDescent="0.3">
      <c r="A3" s="39" t="s">
        <v>52</v>
      </c>
      <c r="B3" s="40" t="s">
        <v>53</v>
      </c>
      <c r="C3" s="41" t="s">
        <v>54</v>
      </c>
      <c r="D3" s="41">
        <v>20</v>
      </c>
      <c r="E3" s="81"/>
      <c r="F3" s="48">
        <f>Table2[[#This Row],[Estimated Quantity]]*Table2[[#This Row],[Unit Price]]</f>
        <v>0</v>
      </c>
    </row>
    <row r="4" spans="1:6" ht="15.75" thickBot="1" x14ac:dyDescent="0.3">
      <c r="A4" s="39" t="s">
        <v>55</v>
      </c>
      <c r="B4" s="40" t="s">
        <v>56</v>
      </c>
      <c r="C4" s="41" t="s">
        <v>13</v>
      </c>
      <c r="D4" s="41">
        <v>1</v>
      </c>
      <c r="E4" s="81"/>
      <c r="F4" s="48">
        <f>Table2[[#This Row],[Estimated Quantity]]*Table2[[#This Row],[Unit Price]]</f>
        <v>0</v>
      </c>
    </row>
    <row r="5" spans="1:6" ht="15.75" thickBot="1" x14ac:dyDescent="0.3">
      <c r="A5" s="39" t="s">
        <v>57</v>
      </c>
      <c r="B5" s="40" t="s">
        <v>58</v>
      </c>
      <c r="C5" s="41" t="s">
        <v>6</v>
      </c>
      <c r="D5" s="41">
        <v>540</v>
      </c>
      <c r="E5" s="81"/>
      <c r="F5" s="48">
        <f>Table2[[#This Row],[Estimated Quantity]]*Table2[[#This Row],[Unit Price]]</f>
        <v>0</v>
      </c>
    </row>
    <row r="6" spans="1:6" ht="15.75" thickBot="1" x14ac:dyDescent="0.3">
      <c r="A6" s="36" t="s">
        <v>60</v>
      </c>
      <c r="B6" s="37"/>
      <c r="C6" s="37"/>
      <c r="D6" s="37"/>
      <c r="E6" s="49"/>
      <c r="F6" s="50"/>
    </row>
    <row r="7" spans="1:6" ht="15.75" thickBot="1" x14ac:dyDescent="0.3">
      <c r="A7" s="43" t="s">
        <v>61</v>
      </c>
      <c r="B7" s="40" t="s">
        <v>53</v>
      </c>
      <c r="C7" s="41" t="s">
        <v>54</v>
      </c>
      <c r="D7" s="41">
        <v>542</v>
      </c>
      <c r="E7" s="81"/>
      <c r="F7" s="48">
        <f>Table2[[#This Row],[Estimated Quantity]]*Table2[[#This Row],[Unit Price]]</f>
        <v>0</v>
      </c>
    </row>
    <row r="8" spans="1:6" ht="15.75" thickBot="1" x14ac:dyDescent="0.3">
      <c r="A8" s="39" t="s">
        <v>62</v>
      </c>
      <c r="B8" s="40" t="s">
        <v>56</v>
      </c>
      <c r="C8" s="41" t="s">
        <v>13</v>
      </c>
      <c r="D8" s="41">
        <v>1</v>
      </c>
      <c r="E8" s="81"/>
      <c r="F8" s="48">
        <f>Table2[[#This Row],[Estimated Quantity]]*Table2[[#This Row],[Unit Price]]</f>
        <v>0</v>
      </c>
    </row>
    <row r="9" spans="1:6" ht="15.75" thickBot="1" x14ac:dyDescent="0.3">
      <c r="A9" s="39" t="s">
        <v>63</v>
      </c>
      <c r="B9" s="40" t="s">
        <v>58</v>
      </c>
      <c r="C9" s="41" t="s">
        <v>6</v>
      </c>
      <c r="D9" s="44">
        <v>14634</v>
      </c>
      <c r="E9" s="81"/>
      <c r="F9" s="48">
        <f>Table2[[#This Row],[Estimated Quantity]]*Table2[[#This Row],[Unit Price]]</f>
        <v>0</v>
      </c>
    </row>
    <row r="10" spans="1:6" ht="15.75" thickBot="1" x14ac:dyDescent="0.3">
      <c r="A10" s="36" t="s">
        <v>64</v>
      </c>
      <c r="B10" s="37"/>
      <c r="C10" s="37"/>
      <c r="D10" s="37"/>
      <c r="E10" s="49"/>
      <c r="F10" s="50"/>
    </row>
    <row r="11" spans="1:6" ht="15.75" thickBot="1" x14ac:dyDescent="0.3">
      <c r="A11" s="39" t="s">
        <v>65</v>
      </c>
      <c r="B11" s="40" t="s">
        <v>53</v>
      </c>
      <c r="C11" s="41" t="s">
        <v>54</v>
      </c>
      <c r="D11" s="41">
        <v>694</v>
      </c>
      <c r="E11" s="81"/>
      <c r="F11" s="48">
        <f>Table2[[#This Row],[Estimated Quantity]]*Table2[[#This Row],[Unit Price]]</f>
        <v>0</v>
      </c>
    </row>
    <row r="12" spans="1:6" ht="15.75" thickBot="1" x14ac:dyDescent="0.3">
      <c r="A12" s="39" t="s">
        <v>66</v>
      </c>
      <c r="B12" s="40" t="s">
        <v>56</v>
      </c>
      <c r="C12" s="41" t="s">
        <v>13</v>
      </c>
      <c r="D12" s="41">
        <v>1</v>
      </c>
      <c r="E12" s="81"/>
      <c r="F12" s="48">
        <f>Table2[[#This Row],[Estimated Quantity]]*Table2[[#This Row],[Unit Price]]</f>
        <v>0</v>
      </c>
    </row>
    <row r="13" spans="1:6" ht="15.75" thickBot="1" x14ac:dyDescent="0.3">
      <c r="A13" s="39" t="s">
        <v>67</v>
      </c>
      <c r="B13" s="40" t="s">
        <v>58</v>
      </c>
      <c r="C13" s="41" t="s">
        <v>68</v>
      </c>
      <c r="D13" s="44">
        <v>18738</v>
      </c>
      <c r="E13" s="81"/>
      <c r="F13" s="48">
        <f>Table2[[#This Row],[Estimated Quantity]]*Table2[[#This Row],[Unit Price]]</f>
        <v>0</v>
      </c>
    </row>
    <row r="14" spans="1:6" ht="15.75" thickBot="1" x14ac:dyDescent="0.3">
      <c r="A14" s="36" t="s">
        <v>70</v>
      </c>
      <c r="B14" s="37"/>
      <c r="C14" s="37"/>
      <c r="D14" s="37"/>
      <c r="E14" s="49"/>
      <c r="F14" s="50"/>
    </row>
    <row r="15" spans="1:6" ht="15.75" thickBot="1" x14ac:dyDescent="0.3">
      <c r="A15" s="39" t="s">
        <v>71</v>
      </c>
      <c r="B15" s="40" t="s">
        <v>53</v>
      </c>
      <c r="C15" s="41" t="s">
        <v>54</v>
      </c>
      <c r="D15" s="41">
        <v>27</v>
      </c>
      <c r="E15" s="81"/>
      <c r="F15" s="48">
        <f>Table2[[#This Row],[Estimated Quantity]]*Table2[[#This Row],[Unit Price]]</f>
        <v>0</v>
      </c>
    </row>
    <row r="16" spans="1:6" ht="15.75" thickBot="1" x14ac:dyDescent="0.3">
      <c r="A16" s="39" t="s">
        <v>72</v>
      </c>
      <c r="B16" s="40" t="s">
        <v>56</v>
      </c>
      <c r="C16" s="41" t="s">
        <v>13</v>
      </c>
      <c r="D16" s="41">
        <v>1</v>
      </c>
      <c r="E16" s="81"/>
      <c r="F16" s="48">
        <f>Table2[[#This Row],[Estimated Quantity]]*Table2[[#This Row],[Unit Price]]</f>
        <v>0</v>
      </c>
    </row>
    <row r="17" spans="1:6" ht="15.75" thickBot="1" x14ac:dyDescent="0.3">
      <c r="A17" s="39" t="s">
        <v>73</v>
      </c>
      <c r="B17" s="40" t="s">
        <v>74</v>
      </c>
      <c r="C17" s="41" t="s">
        <v>6</v>
      </c>
      <c r="D17" s="44">
        <v>29552</v>
      </c>
      <c r="E17" s="81"/>
      <c r="F17" s="48">
        <f>Table2[[#This Row],[Estimated Quantity]]*Table2[[#This Row],[Unit Price]]</f>
        <v>0</v>
      </c>
    </row>
    <row r="18" spans="1:6" ht="15.75" thickBot="1" x14ac:dyDescent="0.3">
      <c r="A18" s="39" t="s">
        <v>75</v>
      </c>
      <c r="B18" s="40" t="s">
        <v>76</v>
      </c>
      <c r="C18" s="41" t="s">
        <v>6</v>
      </c>
      <c r="D18" s="44">
        <v>22293</v>
      </c>
      <c r="E18" s="81"/>
      <c r="F18" s="48">
        <f>Table2[[#This Row],[Estimated Quantity]]*Table2[[#This Row],[Unit Price]]</f>
        <v>0</v>
      </c>
    </row>
    <row r="19" spans="1:6" ht="15.75" thickBot="1" x14ac:dyDescent="0.3">
      <c r="A19" s="39" t="s">
        <v>77</v>
      </c>
      <c r="B19" s="40" t="s">
        <v>58</v>
      </c>
      <c r="C19" s="41" t="s">
        <v>6</v>
      </c>
      <c r="D19" s="41">
        <v>729</v>
      </c>
      <c r="E19" s="81"/>
      <c r="F19" s="48">
        <f>Table2[[#This Row],[Estimated Quantity]]*Table2[[#This Row],[Unit Price]]</f>
        <v>0</v>
      </c>
    </row>
    <row r="20" spans="1:6" ht="15.75" thickBot="1" x14ac:dyDescent="0.3">
      <c r="A20" s="43" t="s">
        <v>78</v>
      </c>
      <c r="B20" s="40" t="s">
        <v>209</v>
      </c>
      <c r="C20" s="41" t="s">
        <v>12</v>
      </c>
      <c r="D20" s="41">
        <v>45.69</v>
      </c>
      <c r="E20" s="81"/>
      <c r="F20" s="48">
        <f>Table2[[#This Row],[Estimated Quantity]]*Table2[[#This Row],[Unit Price]]</f>
        <v>0</v>
      </c>
    </row>
    <row r="21" spans="1:6" ht="15.75" thickBot="1" x14ac:dyDescent="0.3">
      <c r="A21" s="39"/>
      <c r="B21" s="45" t="s">
        <v>140</v>
      </c>
      <c r="C21" s="41" t="s">
        <v>13</v>
      </c>
      <c r="D21" s="41">
        <v>1</v>
      </c>
      <c r="E21" s="81"/>
      <c r="F21" s="48">
        <f>Table2[[#This Row],[Estimated Quantity]]*Table2[[#This Row],[Unit Price]]</f>
        <v>0</v>
      </c>
    </row>
    <row r="22" spans="1:6" ht="15.75" thickBot="1" x14ac:dyDescent="0.3">
      <c r="A22" s="39"/>
      <c r="B22" s="45" t="s">
        <v>141</v>
      </c>
      <c r="C22" s="41" t="s">
        <v>14</v>
      </c>
      <c r="D22" s="41">
        <v>10</v>
      </c>
      <c r="E22" s="81"/>
      <c r="F22" s="48">
        <f>Table2[[#This Row],[Estimated Quantity]]*Table2[[#This Row],[Unit Price]]</f>
        <v>0</v>
      </c>
    </row>
    <row r="23" spans="1:6" ht="15.75" thickBot="1" x14ac:dyDescent="0.3">
      <c r="A23" s="39"/>
      <c r="B23" s="45" t="s">
        <v>142</v>
      </c>
      <c r="C23" s="41" t="s">
        <v>12</v>
      </c>
      <c r="D23" s="41">
        <v>0.57999999999999996</v>
      </c>
      <c r="E23" s="81"/>
      <c r="F23" s="48">
        <f>Table2[[#This Row],[Estimated Quantity]]*Table2[[#This Row],[Unit Price]]</f>
        <v>0</v>
      </c>
    </row>
    <row r="24" spans="1:6" ht="15.75" thickBot="1" x14ac:dyDescent="0.3">
      <c r="A24" s="39"/>
      <c r="B24" s="45" t="s">
        <v>143</v>
      </c>
      <c r="C24" s="41" t="s">
        <v>12</v>
      </c>
      <c r="D24" s="41">
        <v>0.57999999999999996</v>
      </c>
      <c r="E24" s="81"/>
      <c r="F24" s="48">
        <f>Table2[[#This Row],[Estimated Quantity]]*Table2[[#This Row],[Unit Price]]</f>
        <v>0</v>
      </c>
    </row>
    <row r="25" spans="1:6" ht="15.75" thickBot="1" x14ac:dyDescent="0.3">
      <c r="A25" s="39"/>
      <c r="B25" s="45" t="s">
        <v>144</v>
      </c>
      <c r="C25" s="41" t="s">
        <v>14</v>
      </c>
      <c r="D25" s="41">
        <v>2</v>
      </c>
      <c r="E25" s="81"/>
      <c r="F25" s="48">
        <f>Table2[[#This Row],[Estimated Quantity]]*Table2[[#This Row],[Unit Price]]</f>
        <v>0</v>
      </c>
    </row>
    <row r="26" spans="1:6" ht="15.75" thickBot="1" x14ac:dyDescent="0.3">
      <c r="A26" s="39"/>
      <c r="B26" s="45" t="s">
        <v>145</v>
      </c>
      <c r="C26" s="41" t="s">
        <v>54</v>
      </c>
      <c r="D26" s="41">
        <v>2</v>
      </c>
      <c r="E26" s="81"/>
      <c r="F26" s="48">
        <f>Table2[[#This Row],[Estimated Quantity]]*Table2[[#This Row],[Unit Price]]</f>
        <v>0</v>
      </c>
    </row>
    <row r="27" spans="1:6" ht="15.75" thickBot="1" x14ac:dyDescent="0.3">
      <c r="A27" s="39"/>
      <c r="B27" s="45" t="s">
        <v>146</v>
      </c>
      <c r="C27" s="41" t="s">
        <v>12</v>
      </c>
      <c r="D27" s="41">
        <v>19.489999999999998</v>
      </c>
      <c r="E27" s="81"/>
      <c r="F27" s="48">
        <f>Table2[[#This Row],[Estimated Quantity]]*Table2[[#This Row],[Unit Price]]</f>
        <v>0</v>
      </c>
    </row>
    <row r="28" spans="1:6" ht="15.75" thickBot="1" x14ac:dyDescent="0.3">
      <c r="A28" s="39"/>
      <c r="B28" s="45" t="s">
        <v>147</v>
      </c>
      <c r="C28" s="41" t="s">
        <v>12</v>
      </c>
      <c r="D28" s="41">
        <v>2.25</v>
      </c>
      <c r="E28" s="81"/>
      <c r="F28" s="48">
        <f>Table2[[#This Row],[Estimated Quantity]]*Table2[[#This Row],[Unit Price]]</f>
        <v>0</v>
      </c>
    </row>
    <row r="29" spans="1:6" ht="15.75" thickBot="1" x14ac:dyDescent="0.3">
      <c r="A29" s="39"/>
      <c r="B29" s="45" t="s">
        <v>148</v>
      </c>
      <c r="C29" s="41" t="s">
        <v>79</v>
      </c>
      <c r="D29" s="44">
        <v>4327</v>
      </c>
      <c r="E29" s="81"/>
      <c r="F29" s="48">
        <f>Table2[[#This Row],[Estimated Quantity]]*Table2[[#This Row],[Unit Price]]</f>
        <v>0</v>
      </c>
    </row>
    <row r="30" spans="1:6" ht="15.75" thickBot="1" x14ac:dyDescent="0.3">
      <c r="A30" s="39"/>
      <c r="B30" s="45" t="s">
        <v>149</v>
      </c>
      <c r="C30" s="41" t="s">
        <v>14</v>
      </c>
      <c r="D30" s="41">
        <v>92</v>
      </c>
      <c r="E30" s="81"/>
      <c r="F30" s="48">
        <f>Table2[[#This Row],[Estimated Quantity]]*Table2[[#This Row],[Unit Price]]</f>
        <v>0</v>
      </c>
    </row>
    <row r="31" spans="1:6" ht="15.75" thickBot="1" x14ac:dyDescent="0.3">
      <c r="A31" s="39"/>
      <c r="B31" s="45" t="s">
        <v>150</v>
      </c>
      <c r="C31" s="41" t="s">
        <v>12</v>
      </c>
      <c r="D31" s="41">
        <v>1.76</v>
      </c>
      <c r="E31" s="81"/>
      <c r="F31" s="48">
        <f>Table2[[#This Row],[Estimated Quantity]]*Table2[[#This Row],[Unit Price]]</f>
        <v>0</v>
      </c>
    </row>
    <row r="32" spans="1:6" ht="15.75" thickBot="1" x14ac:dyDescent="0.3">
      <c r="A32" s="39"/>
      <c r="B32" s="45" t="s">
        <v>151</v>
      </c>
      <c r="C32" s="41" t="s">
        <v>12</v>
      </c>
      <c r="D32" s="41">
        <v>43.34</v>
      </c>
      <c r="E32" s="81"/>
      <c r="F32" s="48">
        <f>Table2[[#This Row],[Estimated Quantity]]*Table2[[#This Row],[Unit Price]]</f>
        <v>0</v>
      </c>
    </row>
    <row r="33" spans="1:6" ht="15.75" thickBot="1" x14ac:dyDescent="0.3">
      <c r="A33" s="39"/>
      <c r="B33" s="45" t="s">
        <v>152</v>
      </c>
      <c r="C33" s="41" t="s">
        <v>15</v>
      </c>
      <c r="D33" s="46">
        <v>428</v>
      </c>
      <c r="E33" s="81"/>
      <c r="F33" s="48">
        <f>Table2[[#This Row],[Estimated Quantity]]*Table2[[#This Row],[Unit Price]]</f>
        <v>0</v>
      </c>
    </row>
    <row r="34" spans="1:6" ht="15.75" thickBot="1" x14ac:dyDescent="0.3">
      <c r="A34" s="39"/>
      <c r="B34" s="45" t="s">
        <v>153</v>
      </c>
      <c r="C34" s="41" t="s">
        <v>54</v>
      </c>
      <c r="D34" s="41">
        <v>1.1000000000000001</v>
      </c>
      <c r="E34" s="81"/>
      <c r="F34" s="48">
        <f>Table2[[#This Row],[Estimated Quantity]]*Table2[[#This Row],[Unit Price]]</f>
        <v>0</v>
      </c>
    </row>
    <row r="35" spans="1:6" ht="15.75" thickBot="1" x14ac:dyDescent="0.3">
      <c r="A35" s="36" t="s">
        <v>80</v>
      </c>
      <c r="B35" s="37"/>
      <c r="C35" s="37"/>
      <c r="D35" s="37"/>
      <c r="E35" s="49"/>
      <c r="F35" s="50"/>
    </row>
    <row r="36" spans="1:6" ht="15.75" thickBot="1" x14ac:dyDescent="0.3">
      <c r="A36" s="43" t="s">
        <v>81</v>
      </c>
      <c r="B36" s="40" t="s">
        <v>53</v>
      </c>
      <c r="C36" s="41" t="s">
        <v>54</v>
      </c>
      <c r="D36" s="41">
        <v>168</v>
      </c>
      <c r="E36" s="81"/>
      <c r="F36" s="48">
        <f>Table2[[#This Row],[Estimated Quantity]]*Table2[[#This Row],[Unit Price]]</f>
        <v>0</v>
      </c>
    </row>
    <row r="37" spans="1:6" ht="15.75" thickBot="1" x14ac:dyDescent="0.3">
      <c r="A37" s="43" t="s">
        <v>82</v>
      </c>
      <c r="B37" s="40" t="s">
        <v>56</v>
      </c>
      <c r="C37" s="41" t="s">
        <v>13</v>
      </c>
      <c r="D37" s="41">
        <v>1</v>
      </c>
      <c r="E37" s="81"/>
      <c r="F37" s="48">
        <f>Table2[[#This Row],[Estimated Quantity]]*Table2[[#This Row],[Unit Price]]</f>
        <v>0</v>
      </c>
    </row>
    <row r="38" spans="1:6" ht="15.75" thickBot="1" x14ac:dyDescent="0.3">
      <c r="A38" s="43" t="s">
        <v>83</v>
      </c>
      <c r="B38" s="40" t="s">
        <v>58</v>
      </c>
      <c r="C38" s="41" t="s">
        <v>6</v>
      </c>
      <c r="D38" s="44">
        <v>4536</v>
      </c>
      <c r="E38" s="81"/>
      <c r="F38" s="48">
        <f>Table2[[#This Row],[Estimated Quantity]]*Table2[[#This Row],[Unit Price]]</f>
        <v>0</v>
      </c>
    </row>
    <row r="39" spans="1:6" ht="15.75" thickBot="1" x14ac:dyDescent="0.3">
      <c r="A39" s="36" t="s">
        <v>84</v>
      </c>
      <c r="B39" s="37"/>
      <c r="C39" s="37"/>
      <c r="D39" s="37"/>
      <c r="E39" s="49"/>
      <c r="F39" s="50"/>
    </row>
    <row r="40" spans="1:6" ht="15.75" thickBot="1" x14ac:dyDescent="0.3">
      <c r="A40" s="39" t="s">
        <v>85</v>
      </c>
      <c r="B40" s="40" t="s">
        <v>53</v>
      </c>
      <c r="C40" s="41" t="s">
        <v>54</v>
      </c>
      <c r="D40" s="41">
        <v>175</v>
      </c>
      <c r="E40" s="81"/>
      <c r="F40" s="48">
        <f>Table2[[#This Row],[Estimated Quantity]]*Table2[[#This Row],[Unit Price]]</f>
        <v>0</v>
      </c>
    </row>
    <row r="41" spans="1:6" ht="15.75" thickBot="1" x14ac:dyDescent="0.3">
      <c r="A41" s="39" t="s">
        <v>86</v>
      </c>
      <c r="B41" s="40" t="s">
        <v>56</v>
      </c>
      <c r="C41" s="41" t="s">
        <v>13</v>
      </c>
      <c r="D41" s="41">
        <v>1</v>
      </c>
      <c r="E41" s="81"/>
      <c r="F41" s="48">
        <f>Table2[[#This Row],[Estimated Quantity]]*Table2[[#This Row],[Unit Price]]</f>
        <v>0</v>
      </c>
    </row>
    <row r="42" spans="1:6" ht="15.75" thickBot="1" x14ac:dyDescent="0.3">
      <c r="A42" s="43" t="s">
        <v>87</v>
      </c>
      <c r="B42" s="40" t="s">
        <v>74</v>
      </c>
      <c r="C42" s="41" t="s">
        <v>6</v>
      </c>
      <c r="D42" s="44">
        <v>1188</v>
      </c>
      <c r="E42" s="81"/>
      <c r="F42" s="48">
        <f>Table2[[#This Row],[Estimated Quantity]]*Table2[[#This Row],[Unit Price]]</f>
        <v>0</v>
      </c>
    </row>
    <row r="43" spans="1:6" ht="15.75" thickBot="1" x14ac:dyDescent="0.3">
      <c r="A43" s="43" t="s">
        <v>88</v>
      </c>
      <c r="B43" s="40" t="s">
        <v>76</v>
      </c>
      <c r="C43" s="41" t="s">
        <v>6</v>
      </c>
      <c r="D43" s="44">
        <v>3618</v>
      </c>
      <c r="E43" s="81"/>
      <c r="F43" s="48">
        <f>Table2[[#This Row],[Estimated Quantity]]*Table2[[#This Row],[Unit Price]]</f>
        <v>0</v>
      </c>
    </row>
    <row r="44" spans="1:6" ht="15.75" thickBot="1" x14ac:dyDescent="0.3">
      <c r="A44" s="36" t="s">
        <v>89</v>
      </c>
      <c r="B44" s="37"/>
      <c r="C44" s="37"/>
      <c r="D44" s="37"/>
      <c r="E44" s="49"/>
      <c r="F44" s="50"/>
    </row>
    <row r="45" spans="1:6" ht="15.75" thickBot="1" x14ac:dyDescent="0.3">
      <c r="A45" s="43" t="s">
        <v>90</v>
      </c>
      <c r="B45" s="40" t="s">
        <v>53</v>
      </c>
      <c r="C45" s="41" t="s">
        <v>54</v>
      </c>
      <c r="D45" s="41">
        <v>799</v>
      </c>
      <c r="E45" s="81"/>
      <c r="F45" s="48">
        <f>Table2[[#This Row],[Estimated Quantity]]*Table2[[#This Row],[Unit Price]]</f>
        <v>0</v>
      </c>
    </row>
    <row r="46" spans="1:6" ht="15.75" thickBot="1" x14ac:dyDescent="0.3">
      <c r="A46" s="39" t="s">
        <v>91</v>
      </c>
      <c r="B46" s="40" t="s">
        <v>56</v>
      </c>
      <c r="C46" s="41" t="s">
        <v>13</v>
      </c>
      <c r="D46" s="41">
        <v>1</v>
      </c>
      <c r="E46" s="81"/>
      <c r="F46" s="48">
        <f>Table2[[#This Row],[Estimated Quantity]]*Table2[[#This Row],[Unit Price]]</f>
        <v>0</v>
      </c>
    </row>
    <row r="47" spans="1:6" ht="15.75" thickBot="1" x14ac:dyDescent="0.3">
      <c r="A47" s="39" t="s">
        <v>92</v>
      </c>
      <c r="B47" s="40" t="s">
        <v>74</v>
      </c>
      <c r="C47" s="41" t="s">
        <v>6</v>
      </c>
      <c r="D47" s="44">
        <v>13689</v>
      </c>
      <c r="E47" s="81"/>
      <c r="F47" s="48">
        <f>Table2[[#This Row],[Estimated Quantity]]*Table2[[#This Row],[Unit Price]]</f>
        <v>0</v>
      </c>
    </row>
    <row r="48" spans="1:6" ht="15.75" thickBot="1" x14ac:dyDescent="0.3">
      <c r="A48" s="39" t="s">
        <v>93</v>
      </c>
      <c r="B48" s="40" t="s">
        <v>76</v>
      </c>
      <c r="C48" s="41" t="s">
        <v>6</v>
      </c>
      <c r="D48" s="44">
        <v>7884</v>
      </c>
      <c r="E48" s="81"/>
      <c r="F48" s="48">
        <f>Table2[[#This Row],[Estimated Quantity]]*Table2[[#This Row],[Unit Price]]</f>
        <v>0</v>
      </c>
    </row>
    <row r="49" spans="1:6" ht="15.75" thickBot="1" x14ac:dyDescent="0.3">
      <c r="A49" s="36" t="s">
        <v>94</v>
      </c>
      <c r="B49" s="37"/>
      <c r="C49" s="37"/>
      <c r="D49" s="37"/>
      <c r="E49" s="49"/>
      <c r="F49" s="50"/>
    </row>
    <row r="50" spans="1:6" ht="15.75" thickBot="1" x14ac:dyDescent="0.3">
      <c r="A50" s="39" t="s">
        <v>95</v>
      </c>
      <c r="B50" s="40" t="s">
        <v>53</v>
      </c>
      <c r="C50" s="41" t="s">
        <v>54</v>
      </c>
      <c r="D50" s="41">
        <v>557</v>
      </c>
      <c r="E50" s="81"/>
      <c r="F50" s="48">
        <f>Table2[[#This Row],[Estimated Quantity]]*Table2[[#This Row],[Unit Price]]</f>
        <v>0</v>
      </c>
    </row>
    <row r="51" spans="1:6" ht="15.75" thickBot="1" x14ac:dyDescent="0.3">
      <c r="A51" s="39" t="s">
        <v>96</v>
      </c>
      <c r="B51" s="40" t="s">
        <v>56</v>
      </c>
      <c r="C51" s="41" t="s">
        <v>13</v>
      </c>
      <c r="D51" s="46">
        <v>1</v>
      </c>
      <c r="E51" s="81"/>
      <c r="F51" s="48">
        <f>Table2[[#This Row],[Estimated Quantity]]*Table2[[#This Row],[Unit Price]]</f>
        <v>0</v>
      </c>
    </row>
    <row r="52" spans="1:6" ht="15.75" thickBot="1" x14ac:dyDescent="0.3">
      <c r="A52" s="39" t="s">
        <v>97</v>
      </c>
      <c r="B52" s="40" t="s">
        <v>74</v>
      </c>
      <c r="C52" s="41" t="s">
        <v>6</v>
      </c>
      <c r="D52" s="44">
        <v>4185</v>
      </c>
      <c r="E52" s="81"/>
      <c r="F52" s="48">
        <f>Table2[[#This Row],[Estimated Quantity]]*Table2[[#This Row],[Unit Price]]</f>
        <v>0</v>
      </c>
    </row>
    <row r="53" spans="1:6" ht="15.75" thickBot="1" x14ac:dyDescent="0.3">
      <c r="A53" s="39" t="s">
        <v>98</v>
      </c>
      <c r="B53" s="40" t="s">
        <v>58</v>
      </c>
      <c r="C53" s="41" t="s">
        <v>6</v>
      </c>
      <c r="D53" s="44">
        <v>10854</v>
      </c>
      <c r="E53" s="81"/>
      <c r="F53" s="48">
        <f>Table2[[#This Row],[Estimated Quantity]]*Table2[[#This Row],[Unit Price]]</f>
        <v>0</v>
      </c>
    </row>
    <row r="54" spans="1:6" ht="15.75" thickBot="1" x14ac:dyDescent="0.3">
      <c r="A54" s="36" t="s">
        <v>99</v>
      </c>
      <c r="B54" s="37"/>
      <c r="C54" s="37"/>
      <c r="D54" s="37"/>
      <c r="E54" s="49"/>
      <c r="F54" s="50"/>
    </row>
    <row r="55" spans="1:6" ht="15.75" thickBot="1" x14ac:dyDescent="0.3">
      <c r="A55" s="39" t="s">
        <v>100</v>
      </c>
      <c r="B55" s="40" t="s">
        <v>53</v>
      </c>
      <c r="C55" s="41" t="s">
        <v>54</v>
      </c>
      <c r="D55" s="41">
        <v>640</v>
      </c>
      <c r="E55" s="81"/>
      <c r="F55" s="48">
        <f>Table2[[#This Row],[Estimated Quantity]]*Table2[[#This Row],[Unit Price]]</f>
        <v>0</v>
      </c>
    </row>
    <row r="56" spans="1:6" ht="15.75" thickBot="1" x14ac:dyDescent="0.3">
      <c r="A56" s="39" t="s">
        <v>101</v>
      </c>
      <c r="B56" s="40" t="s">
        <v>56</v>
      </c>
      <c r="C56" s="41" t="s">
        <v>13</v>
      </c>
      <c r="D56" s="41">
        <v>1</v>
      </c>
      <c r="E56" s="81"/>
      <c r="F56" s="48">
        <f>Table2[[#This Row],[Estimated Quantity]]*Table2[[#This Row],[Unit Price]]</f>
        <v>0</v>
      </c>
    </row>
    <row r="57" spans="1:6" ht="15.75" thickBot="1" x14ac:dyDescent="0.3">
      <c r="A57" s="39" t="s">
        <v>102</v>
      </c>
      <c r="B57" s="40" t="s">
        <v>74</v>
      </c>
      <c r="C57" s="41" t="s">
        <v>6</v>
      </c>
      <c r="D57" s="44">
        <v>11556</v>
      </c>
      <c r="E57" s="81"/>
      <c r="F57" s="48">
        <f>Table2[[#This Row],[Estimated Quantity]]*Table2[[#This Row],[Unit Price]]</f>
        <v>0</v>
      </c>
    </row>
    <row r="58" spans="1:6" ht="15.75" thickBot="1" x14ac:dyDescent="0.3">
      <c r="A58" s="39" t="s">
        <v>103</v>
      </c>
      <c r="B58" s="40" t="s">
        <v>76</v>
      </c>
      <c r="C58" s="41" t="s">
        <v>6</v>
      </c>
      <c r="D58" s="44">
        <v>5724</v>
      </c>
      <c r="E58" s="81"/>
      <c r="F58" s="48">
        <f>Table2[[#This Row],[Estimated Quantity]]*Table2[[#This Row],[Unit Price]]</f>
        <v>0</v>
      </c>
    </row>
    <row r="59" spans="1:6" ht="15.75" thickBot="1" x14ac:dyDescent="0.3">
      <c r="A59" s="36" t="s">
        <v>104</v>
      </c>
      <c r="B59" s="37"/>
      <c r="C59" s="37"/>
      <c r="D59" s="37"/>
      <c r="E59" s="49"/>
      <c r="F59" s="50"/>
    </row>
    <row r="60" spans="1:6" ht="15.75" thickBot="1" x14ac:dyDescent="0.3">
      <c r="A60" s="43" t="s">
        <v>105</v>
      </c>
      <c r="B60" s="40" t="s">
        <v>53</v>
      </c>
      <c r="C60" s="41" t="s">
        <v>54</v>
      </c>
      <c r="D60" s="41">
        <v>999</v>
      </c>
      <c r="E60" s="81"/>
      <c r="F60" s="48">
        <f>Table2[[#This Row],[Estimated Quantity]]*Table2[[#This Row],[Unit Price]]</f>
        <v>0</v>
      </c>
    </row>
    <row r="61" spans="1:6" ht="15.75" thickBot="1" x14ac:dyDescent="0.3">
      <c r="A61" s="39" t="s">
        <v>106</v>
      </c>
      <c r="B61" s="40" t="s">
        <v>56</v>
      </c>
      <c r="C61" s="41" t="s">
        <v>13</v>
      </c>
      <c r="D61" s="41">
        <v>1</v>
      </c>
      <c r="E61" s="81"/>
      <c r="F61" s="48">
        <f>Table2[[#This Row],[Estimated Quantity]]*Table2[[#This Row],[Unit Price]]</f>
        <v>0</v>
      </c>
    </row>
    <row r="62" spans="1:6" ht="15.75" thickBot="1" x14ac:dyDescent="0.3">
      <c r="A62" s="39" t="s">
        <v>107</v>
      </c>
      <c r="B62" s="40" t="s">
        <v>74</v>
      </c>
      <c r="C62" s="41" t="s">
        <v>6</v>
      </c>
      <c r="D62" s="44">
        <v>22869</v>
      </c>
      <c r="E62" s="81"/>
      <c r="F62" s="48">
        <f>Table2[[#This Row],[Estimated Quantity]]*Table2[[#This Row],[Unit Price]]</f>
        <v>0</v>
      </c>
    </row>
    <row r="63" spans="1:6" ht="15.75" thickBot="1" x14ac:dyDescent="0.3">
      <c r="A63" s="39" t="s">
        <v>108</v>
      </c>
      <c r="B63" s="40" t="s">
        <v>76</v>
      </c>
      <c r="C63" s="41" t="s">
        <v>6</v>
      </c>
      <c r="D63" s="44">
        <v>4104</v>
      </c>
      <c r="E63" s="81"/>
      <c r="F63" s="48">
        <f>Table2[[#This Row],[Estimated Quantity]]*Table2[[#This Row],[Unit Price]]</f>
        <v>0</v>
      </c>
    </row>
    <row r="64" spans="1:6" ht="15.75" thickBot="1" x14ac:dyDescent="0.3">
      <c r="A64" s="36" t="s">
        <v>109</v>
      </c>
      <c r="B64" s="37"/>
      <c r="C64" s="37"/>
      <c r="D64" s="37"/>
      <c r="E64" s="49"/>
      <c r="F64" s="50"/>
    </row>
    <row r="65" spans="1:6" ht="15.75" thickBot="1" x14ac:dyDescent="0.3">
      <c r="A65" s="43" t="s">
        <v>110</v>
      </c>
      <c r="B65" s="40" t="s">
        <v>53</v>
      </c>
      <c r="C65" s="41" t="s">
        <v>54</v>
      </c>
      <c r="D65" s="41">
        <v>170</v>
      </c>
      <c r="E65" s="81"/>
      <c r="F65" s="48">
        <f>Table2[[#This Row],[Estimated Quantity]]*Table2[[#This Row],[Unit Price]]</f>
        <v>0</v>
      </c>
    </row>
    <row r="66" spans="1:6" ht="15.75" thickBot="1" x14ac:dyDescent="0.3">
      <c r="A66" s="39" t="s">
        <v>111</v>
      </c>
      <c r="B66" s="40" t="s">
        <v>56</v>
      </c>
      <c r="C66" s="41" t="s">
        <v>13</v>
      </c>
      <c r="D66" s="46">
        <v>1</v>
      </c>
      <c r="E66" s="81"/>
      <c r="F66" s="48">
        <f>Table2[[#This Row],[Estimated Quantity]]*Table2[[#This Row],[Unit Price]]</f>
        <v>0</v>
      </c>
    </row>
    <row r="67" spans="1:6" ht="15.75" thickBot="1" x14ac:dyDescent="0.3">
      <c r="A67" s="39" t="s">
        <v>112</v>
      </c>
      <c r="B67" s="40" t="s">
        <v>74</v>
      </c>
      <c r="C67" s="41" t="s">
        <v>6</v>
      </c>
      <c r="D67" s="44">
        <v>3159</v>
      </c>
      <c r="E67" s="81"/>
      <c r="F67" s="48">
        <f>Table2[[#This Row],[Estimated Quantity]]*Table2[[#This Row],[Unit Price]]</f>
        <v>0</v>
      </c>
    </row>
    <row r="68" spans="1:6" ht="15.75" thickBot="1" x14ac:dyDescent="0.3">
      <c r="A68" s="39" t="s">
        <v>113</v>
      </c>
      <c r="B68" s="40" t="s">
        <v>76</v>
      </c>
      <c r="C68" s="41" t="s">
        <v>6</v>
      </c>
      <c r="D68" s="41">
        <v>351</v>
      </c>
      <c r="E68" s="81"/>
      <c r="F68" s="48">
        <f>Table2[[#This Row],[Estimated Quantity]]*Table2[[#This Row],[Unit Price]]</f>
        <v>0</v>
      </c>
    </row>
    <row r="69" spans="1:6" ht="15.75" thickBot="1" x14ac:dyDescent="0.3">
      <c r="A69" s="39" t="s">
        <v>114</v>
      </c>
      <c r="B69" s="40" t="s">
        <v>58</v>
      </c>
      <c r="C69" s="41" t="s">
        <v>6</v>
      </c>
      <c r="D69" s="44">
        <v>1080</v>
      </c>
      <c r="E69" s="81"/>
      <c r="F69" s="48">
        <f>Table2[[#This Row],[Estimated Quantity]]*Table2[[#This Row],[Unit Price]]</f>
        <v>0</v>
      </c>
    </row>
    <row r="70" spans="1:6" ht="15.75" thickBot="1" x14ac:dyDescent="0.3">
      <c r="A70" s="36" t="s">
        <v>115</v>
      </c>
      <c r="B70" s="37"/>
      <c r="C70" s="37"/>
      <c r="D70" s="37"/>
      <c r="E70" s="49"/>
      <c r="F70" s="50"/>
    </row>
    <row r="71" spans="1:6" ht="15.75" thickBot="1" x14ac:dyDescent="0.3">
      <c r="A71" s="39" t="s">
        <v>116</v>
      </c>
      <c r="B71" s="40" t="s">
        <v>53</v>
      </c>
      <c r="C71" s="41" t="s">
        <v>54</v>
      </c>
      <c r="D71" s="41">
        <v>806</v>
      </c>
      <c r="E71" s="81"/>
      <c r="F71" s="48">
        <f>Table2[[#This Row],[Estimated Quantity]]*Table2[[#This Row],[Unit Price]]</f>
        <v>0</v>
      </c>
    </row>
    <row r="72" spans="1:6" ht="15.75" thickBot="1" x14ac:dyDescent="0.3">
      <c r="A72" s="39" t="s">
        <v>117</v>
      </c>
      <c r="B72" s="40" t="s">
        <v>56</v>
      </c>
      <c r="C72" s="41" t="s">
        <v>13</v>
      </c>
      <c r="D72" s="41">
        <v>1</v>
      </c>
      <c r="E72" s="81"/>
      <c r="F72" s="48">
        <f>Table2[[#This Row],[Estimated Quantity]]*Table2[[#This Row],[Unit Price]]</f>
        <v>0</v>
      </c>
    </row>
    <row r="73" spans="1:6" ht="15.75" thickBot="1" x14ac:dyDescent="0.3">
      <c r="A73" s="39" t="s">
        <v>118</v>
      </c>
      <c r="B73" s="40" t="s">
        <v>74</v>
      </c>
      <c r="C73" s="41" t="s">
        <v>6</v>
      </c>
      <c r="D73" s="44">
        <v>8208</v>
      </c>
      <c r="E73" s="81"/>
      <c r="F73" s="48">
        <f>Table2[[#This Row],[Estimated Quantity]]*Table2[[#This Row],[Unit Price]]</f>
        <v>0</v>
      </c>
    </row>
    <row r="74" spans="1:6" ht="15.75" thickBot="1" x14ac:dyDescent="0.3">
      <c r="A74" s="39" t="s">
        <v>119</v>
      </c>
      <c r="B74" s="40" t="s">
        <v>76</v>
      </c>
      <c r="C74" s="41" t="s">
        <v>6</v>
      </c>
      <c r="D74" s="44">
        <v>6534</v>
      </c>
      <c r="E74" s="81"/>
      <c r="F74" s="48">
        <f>Table2[[#This Row],[Estimated Quantity]]*Table2[[#This Row],[Unit Price]]</f>
        <v>0</v>
      </c>
    </row>
    <row r="75" spans="1:6" ht="15.75" thickBot="1" x14ac:dyDescent="0.3">
      <c r="A75" s="39" t="s">
        <v>120</v>
      </c>
      <c r="B75" s="40" t="s">
        <v>58</v>
      </c>
      <c r="C75" s="41" t="s">
        <v>6</v>
      </c>
      <c r="D75" s="44">
        <v>9450</v>
      </c>
      <c r="E75" s="81"/>
      <c r="F75" s="48">
        <f>Table2[[#This Row],[Estimated Quantity]]*Table2[[#This Row],[Unit Price]]</f>
        <v>0</v>
      </c>
    </row>
    <row r="76" spans="1:6" ht="15.75" thickBot="1" x14ac:dyDescent="0.3">
      <c r="A76" s="36" t="s">
        <v>121</v>
      </c>
      <c r="B76" s="37"/>
      <c r="C76" s="37"/>
      <c r="D76" s="37"/>
      <c r="E76" s="49"/>
      <c r="F76" s="50"/>
    </row>
    <row r="77" spans="1:6" ht="15.75" thickBot="1" x14ac:dyDescent="0.3">
      <c r="A77" s="43" t="s">
        <v>122</v>
      </c>
      <c r="B77" s="40" t="s">
        <v>53</v>
      </c>
      <c r="C77" s="41" t="s">
        <v>54</v>
      </c>
      <c r="D77" s="41">
        <v>862</v>
      </c>
      <c r="E77" s="81"/>
      <c r="F77" s="48">
        <f>Table2[[#This Row],[Estimated Quantity]]*Table2[[#This Row],[Unit Price]]</f>
        <v>0</v>
      </c>
    </row>
    <row r="78" spans="1:6" ht="15.75" thickBot="1" x14ac:dyDescent="0.3">
      <c r="A78" s="43" t="s">
        <v>123</v>
      </c>
      <c r="B78" s="40" t="s">
        <v>56</v>
      </c>
      <c r="C78" s="41" t="s">
        <v>13</v>
      </c>
      <c r="D78" s="41">
        <v>1</v>
      </c>
      <c r="E78" s="81"/>
      <c r="F78" s="48">
        <f>Table2[[#This Row],[Estimated Quantity]]*Table2[[#This Row],[Unit Price]]</f>
        <v>0</v>
      </c>
    </row>
    <row r="79" spans="1:6" ht="15.75" thickBot="1" x14ac:dyDescent="0.3">
      <c r="A79" s="43" t="s">
        <v>124</v>
      </c>
      <c r="B79" s="40" t="s">
        <v>74</v>
      </c>
      <c r="C79" s="41" t="s">
        <v>6</v>
      </c>
      <c r="D79" s="44">
        <v>19656</v>
      </c>
      <c r="E79" s="81"/>
      <c r="F79" s="48">
        <f>Table2[[#This Row],[Estimated Quantity]]*Table2[[#This Row],[Unit Price]]</f>
        <v>0</v>
      </c>
    </row>
    <row r="80" spans="1:6" ht="15.75" thickBot="1" x14ac:dyDescent="0.3">
      <c r="A80" s="43" t="s">
        <v>125</v>
      </c>
      <c r="B80" s="40" t="s">
        <v>76</v>
      </c>
      <c r="C80" s="41" t="s">
        <v>6</v>
      </c>
      <c r="D80" s="44">
        <v>3618</v>
      </c>
      <c r="E80" s="81"/>
      <c r="F80" s="48">
        <f>Table2[[#This Row],[Estimated Quantity]]*Table2[[#This Row],[Unit Price]]</f>
        <v>0</v>
      </c>
    </row>
    <row r="81" spans="1:6" ht="15.75" thickBot="1" x14ac:dyDescent="0.3">
      <c r="A81" s="36" t="s">
        <v>126</v>
      </c>
      <c r="B81" s="37"/>
      <c r="C81" s="37"/>
      <c r="D81" s="37"/>
      <c r="E81" s="49"/>
      <c r="F81" s="50"/>
    </row>
    <row r="82" spans="1:6" ht="15.75" thickBot="1" x14ac:dyDescent="0.3">
      <c r="A82" s="43" t="s">
        <v>127</v>
      </c>
      <c r="B82" s="40" t="s">
        <v>53</v>
      </c>
      <c r="C82" s="41" t="s">
        <v>54</v>
      </c>
      <c r="D82" s="44">
        <v>1898</v>
      </c>
      <c r="E82" s="81"/>
      <c r="F82" s="48">
        <f>Table2[[#This Row],[Estimated Quantity]]*Table2[[#This Row],[Unit Price]]</f>
        <v>0</v>
      </c>
    </row>
    <row r="83" spans="1:6" ht="15.75" thickBot="1" x14ac:dyDescent="0.3">
      <c r="A83" s="43" t="s">
        <v>128</v>
      </c>
      <c r="B83" s="40" t="s">
        <v>56</v>
      </c>
      <c r="C83" s="41" t="s">
        <v>13</v>
      </c>
      <c r="D83" s="41">
        <v>1</v>
      </c>
      <c r="E83" s="81"/>
      <c r="F83" s="48">
        <f>Table2[[#This Row],[Estimated Quantity]]*Table2[[#This Row],[Unit Price]]</f>
        <v>0</v>
      </c>
    </row>
    <row r="84" spans="1:6" ht="15.75" thickBot="1" x14ac:dyDescent="0.3">
      <c r="A84" s="43" t="s">
        <v>129</v>
      </c>
      <c r="B84" s="40" t="s">
        <v>74</v>
      </c>
      <c r="C84" s="41" t="s">
        <v>6</v>
      </c>
      <c r="D84" s="44">
        <v>45522</v>
      </c>
      <c r="E84" s="81"/>
      <c r="F84" s="48">
        <f>Table2[[#This Row],[Estimated Quantity]]*Table2[[#This Row],[Unit Price]]</f>
        <v>0</v>
      </c>
    </row>
    <row r="85" spans="1:6" ht="15.75" thickBot="1" x14ac:dyDescent="0.3">
      <c r="A85" s="43" t="s">
        <v>130</v>
      </c>
      <c r="B85" s="40" t="s">
        <v>76</v>
      </c>
      <c r="C85" s="41" t="s">
        <v>6</v>
      </c>
      <c r="D85" s="44">
        <v>4914</v>
      </c>
      <c r="E85" s="81"/>
      <c r="F85" s="48">
        <f>Table2[[#This Row],[Estimated Quantity]]*Table2[[#This Row],[Unit Price]]</f>
        <v>0</v>
      </c>
    </row>
    <row r="86" spans="1:6" ht="15.75" thickBot="1" x14ac:dyDescent="0.3">
      <c r="A86" s="43" t="s">
        <v>131</v>
      </c>
      <c r="B86" s="40" t="s">
        <v>58</v>
      </c>
      <c r="C86" s="41" t="s">
        <v>6</v>
      </c>
      <c r="D86" s="41">
        <v>810</v>
      </c>
      <c r="E86" s="81"/>
      <c r="F86" s="48">
        <f>Table2[[#This Row],[Estimated Quantity]]*Table2[[#This Row],[Unit Price]]</f>
        <v>0</v>
      </c>
    </row>
    <row r="87" spans="1:6" ht="15.75" thickBot="1" x14ac:dyDescent="0.3">
      <c r="A87" s="36" t="s">
        <v>132</v>
      </c>
      <c r="B87" s="37"/>
      <c r="C87" s="37"/>
      <c r="D87" s="37"/>
      <c r="E87" s="49"/>
      <c r="F87" s="50"/>
    </row>
    <row r="88" spans="1:6" ht="15.75" thickBot="1" x14ac:dyDescent="0.3">
      <c r="A88" s="43" t="s">
        <v>133</v>
      </c>
      <c r="B88" s="40" t="s">
        <v>53</v>
      </c>
      <c r="C88" s="41" t="s">
        <v>54</v>
      </c>
      <c r="D88" s="41">
        <v>298</v>
      </c>
      <c r="E88" s="81"/>
      <c r="F88" s="48">
        <f>Table2[[#This Row],[Estimated Quantity]]*Table2[[#This Row],[Unit Price]]</f>
        <v>0</v>
      </c>
    </row>
    <row r="89" spans="1:6" ht="15.75" thickBot="1" x14ac:dyDescent="0.3">
      <c r="A89" s="43" t="s">
        <v>134</v>
      </c>
      <c r="B89" s="40" t="s">
        <v>56</v>
      </c>
      <c r="C89" s="41" t="s">
        <v>13</v>
      </c>
      <c r="D89" s="41">
        <v>1</v>
      </c>
      <c r="E89" s="81"/>
      <c r="F89" s="48">
        <f>Table2[[#This Row],[Estimated Quantity]]*Table2[[#This Row],[Unit Price]]</f>
        <v>0</v>
      </c>
    </row>
    <row r="90" spans="1:6" ht="15.75" thickBot="1" x14ac:dyDescent="0.3">
      <c r="A90" s="43" t="s">
        <v>135</v>
      </c>
      <c r="B90" s="40" t="s">
        <v>74</v>
      </c>
      <c r="C90" s="41" t="s">
        <v>6</v>
      </c>
      <c r="D90" s="44">
        <v>3375</v>
      </c>
      <c r="E90" s="81"/>
      <c r="F90" s="48">
        <f>Table2[[#This Row],[Estimated Quantity]]*Table2[[#This Row],[Unit Price]]</f>
        <v>0</v>
      </c>
    </row>
    <row r="91" spans="1:6" ht="15.75" thickBot="1" x14ac:dyDescent="0.3">
      <c r="A91" s="43" t="s">
        <v>136</v>
      </c>
      <c r="B91" s="40" t="s">
        <v>76</v>
      </c>
      <c r="C91" s="41" t="s">
        <v>6</v>
      </c>
      <c r="D91" s="44">
        <v>4671</v>
      </c>
      <c r="E91" s="81"/>
      <c r="F91" s="48">
        <f>Table2[[#This Row],[Estimated Quantity]]*Table2[[#This Row],[Unit Price]]</f>
        <v>0</v>
      </c>
    </row>
    <row r="92" spans="1:6" ht="15.75" thickBot="1" x14ac:dyDescent="0.3">
      <c r="A92" s="36" t="s">
        <v>137</v>
      </c>
      <c r="B92" s="37"/>
      <c r="C92" s="37"/>
      <c r="D92" s="37"/>
      <c r="E92" s="49"/>
      <c r="F92" s="50"/>
    </row>
    <row r="93" spans="1:6" ht="15.75" thickBot="1" x14ac:dyDescent="0.3">
      <c r="A93" s="43" t="s">
        <v>138</v>
      </c>
      <c r="B93" s="47" t="s">
        <v>154</v>
      </c>
      <c r="C93" s="41" t="s">
        <v>13</v>
      </c>
      <c r="D93" s="41">
        <v>6</v>
      </c>
      <c r="E93" s="82"/>
      <c r="F93" s="48">
        <f>Table2[[#This Row],[Estimated Quantity]]*Table2[[#This Row],[Unit Price]]</f>
        <v>0</v>
      </c>
    </row>
    <row r="94" spans="1:6" ht="15.75" thickBot="1" x14ac:dyDescent="0.3">
      <c r="A94" s="43"/>
      <c r="B94" s="47" t="s">
        <v>155</v>
      </c>
      <c r="C94" s="41" t="s">
        <v>14</v>
      </c>
      <c r="D94" s="41">
        <v>34</v>
      </c>
      <c r="E94" s="82"/>
      <c r="F94" s="48">
        <f>Table2[[#This Row],[Estimated Quantity]]*Table2[[#This Row],[Unit Price]]</f>
        <v>0</v>
      </c>
    </row>
    <row r="95" spans="1:6" ht="15.75" thickBot="1" x14ac:dyDescent="0.3">
      <c r="A95" s="43"/>
      <c r="B95" s="47" t="s">
        <v>156</v>
      </c>
      <c r="C95" s="41" t="s">
        <v>14</v>
      </c>
      <c r="D95" s="41">
        <v>10</v>
      </c>
      <c r="E95" s="82"/>
      <c r="F95" s="48">
        <f>Table2[[#This Row],[Estimated Quantity]]*Table2[[#This Row],[Unit Price]]</f>
        <v>0</v>
      </c>
    </row>
    <row r="96" spans="1:6" ht="15.75" thickBot="1" x14ac:dyDescent="0.3">
      <c r="A96" s="43"/>
      <c r="B96" s="47" t="s">
        <v>157</v>
      </c>
      <c r="C96" s="41" t="s">
        <v>12</v>
      </c>
      <c r="D96" s="46">
        <v>5</v>
      </c>
      <c r="E96" s="82"/>
      <c r="F96" s="48">
        <f>Table2[[#This Row],[Estimated Quantity]]*Table2[[#This Row],[Unit Price]]</f>
        <v>0</v>
      </c>
    </row>
    <row r="97" spans="1:6" ht="15.75" thickBot="1" x14ac:dyDescent="0.3">
      <c r="A97" s="43"/>
      <c r="B97" s="47" t="s">
        <v>158</v>
      </c>
      <c r="C97" s="41" t="s">
        <v>12</v>
      </c>
      <c r="D97" s="41">
        <v>30</v>
      </c>
      <c r="E97" s="82"/>
      <c r="F97" s="48">
        <f>Table2[[#This Row],[Estimated Quantity]]*Table2[[#This Row],[Unit Price]]</f>
        <v>0</v>
      </c>
    </row>
    <row r="98" spans="1:6" ht="15.75" thickBot="1" x14ac:dyDescent="0.3">
      <c r="A98" s="43"/>
      <c r="B98" s="47" t="s">
        <v>159</v>
      </c>
      <c r="C98" s="41" t="s">
        <v>12</v>
      </c>
      <c r="D98" s="41">
        <v>20</v>
      </c>
      <c r="E98" s="82"/>
      <c r="F98" s="48">
        <f>Table2[[#This Row],[Estimated Quantity]]*Table2[[#This Row],[Unit Price]]</f>
        <v>0</v>
      </c>
    </row>
    <row r="99" spans="1:6" ht="15.75" thickBot="1" x14ac:dyDescent="0.3">
      <c r="A99" s="43"/>
      <c r="B99" s="47" t="s">
        <v>160</v>
      </c>
      <c r="C99" s="41" t="s">
        <v>14</v>
      </c>
      <c r="D99" s="41">
        <v>5</v>
      </c>
      <c r="E99" s="82"/>
      <c r="F99" s="48">
        <f>Table2[[#This Row],[Estimated Quantity]]*Table2[[#This Row],[Unit Price]]</f>
        <v>0</v>
      </c>
    </row>
    <row r="100" spans="1:6" ht="15.75" thickBot="1" x14ac:dyDescent="0.3">
      <c r="A100" s="43"/>
      <c r="B100" s="47" t="s">
        <v>161</v>
      </c>
      <c r="C100" s="41" t="s">
        <v>12</v>
      </c>
      <c r="D100" s="46">
        <v>9</v>
      </c>
      <c r="E100" s="82"/>
      <c r="F100" s="48">
        <f>Table2[[#This Row],[Estimated Quantity]]*Table2[[#This Row],[Unit Price]]</f>
        <v>0</v>
      </c>
    </row>
    <row r="101" spans="1:6" ht="15.75" thickBot="1" x14ac:dyDescent="0.3">
      <c r="A101" s="43"/>
      <c r="B101" s="47" t="s">
        <v>162</v>
      </c>
      <c r="C101" s="41" t="s">
        <v>14</v>
      </c>
      <c r="D101" s="41">
        <v>200</v>
      </c>
      <c r="E101" s="82"/>
      <c r="F101" s="48">
        <f>Table2[[#This Row],[Estimated Quantity]]*Table2[[#This Row],[Unit Price]]</f>
        <v>0</v>
      </c>
    </row>
    <row r="102" spans="1:6" ht="15.75" thickBot="1" x14ac:dyDescent="0.3">
      <c r="A102" s="43"/>
      <c r="B102" s="47" t="s">
        <v>163</v>
      </c>
      <c r="C102" s="41" t="s">
        <v>15</v>
      </c>
      <c r="D102" s="41">
        <v>500</v>
      </c>
      <c r="E102" s="82"/>
      <c r="F102" s="48">
        <f>Table2[[#This Row],[Estimated Quantity]]*Table2[[#This Row],[Unit Price]]</f>
        <v>0</v>
      </c>
    </row>
    <row r="103" spans="1:6" ht="15.75" thickBot="1" x14ac:dyDescent="0.3">
      <c r="A103" s="43"/>
      <c r="B103" s="47" t="s">
        <v>164</v>
      </c>
      <c r="C103" s="41" t="s">
        <v>79</v>
      </c>
      <c r="D103" s="41">
        <v>100</v>
      </c>
      <c r="E103" s="82"/>
      <c r="F103" s="48">
        <f>Table2[[#This Row],[Estimated Quantity]]*Table2[[#This Row],[Unit Price]]</f>
        <v>0</v>
      </c>
    </row>
    <row r="104" spans="1:6" ht="15.75" thickBot="1" x14ac:dyDescent="0.3">
      <c r="A104" s="43"/>
      <c r="B104" s="47" t="s">
        <v>165</v>
      </c>
      <c r="C104" s="41" t="s">
        <v>79</v>
      </c>
      <c r="D104" s="44">
        <v>3200</v>
      </c>
      <c r="E104" s="82"/>
      <c r="F104" s="48">
        <f>Table2[[#This Row],[Estimated Quantity]]*Table2[[#This Row],[Unit Price]]</f>
        <v>0</v>
      </c>
    </row>
    <row r="105" spans="1:6" ht="15.75" thickBot="1" x14ac:dyDescent="0.3">
      <c r="A105" s="43"/>
      <c r="B105" s="47" t="s">
        <v>166</v>
      </c>
      <c r="C105" s="41" t="s">
        <v>79</v>
      </c>
      <c r="D105" s="41">
        <v>500</v>
      </c>
      <c r="E105" s="82"/>
      <c r="F105" s="48">
        <f>Table2[[#This Row],[Estimated Quantity]]*Table2[[#This Row],[Unit Price]]</f>
        <v>0</v>
      </c>
    </row>
    <row r="106" spans="1:6" ht="15.75" thickBot="1" x14ac:dyDescent="0.3">
      <c r="A106" s="43"/>
      <c r="B106" s="47" t="s">
        <v>167</v>
      </c>
      <c r="C106" s="41" t="s">
        <v>12</v>
      </c>
      <c r="D106" s="41">
        <v>80</v>
      </c>
      <c r="E106" s="82"/>
      <c r="F106" s="48">
        <f>Table2[[#This Row],[Estimated Quantity]]*Table2[[#This Row],[Unit Price]]</f>
        <v>0</v>
      </c>
    </row>
    <row r="107" spans="1:6" ht="15.75" thickBot="1" x14ac:dyDescent="0.3">
      <c r="A107" s="43"/>
      <c r="B107" s="47" t="s">
        <v>168</v>
      </c>
      <c r="C107" s="41" t="s">
        <v>12</v>
      </c>
      <c r="D107" s="41">
        <v>5</v>
      </c>
      <c r="E107" s="81"/>
      <c r="F107" s="48">
        <f>Table2[[#This Row],[Estimated Quantity]]*Table2[[#This Row],[Unit Price]]</f>
        <v>0</v>
      </c>
    </row>
    <row r="108" spans="1:6" ht="15.75" thickBot="1" x14ac:dyDescent="0.3">
      <c r="A108" s="43"/>
      <c r="B108" s="47" t="s">
        <v>169</v>
      </c>
      <c r="C108" s="41" t="s">
        <v>15</v>
      </c>
      <c r="D108" s="44">
        <v>1200</v>
      </c>
      <c r="E108" s="81"/>
      <c r="F108" s="48">
        <f>Table2[[#This Row],[Estimated Quantity]]*Table2[[#This Row],[Unit Price]]</f>
        <v>0</v>
      </c>
    </row>
    <row r="109" spans="1:6" ht="15.75" thickBot="1" x14ac:dyDescent="0.3">
      <c r="A109" s="43"/>
      <c r="B109" s="47" t="s">
        <v>170</v>
      </c>
      <c r="C109" s="41" t="s">
        <v>15</v>
      </c>
      <c r="D109" s="41">
        <v>160</v>
      </c>
      <c r="E109" s="81"/>
      <c r="F109" s="48">
        <f>Table2[[#This Row],[Estimated Quantity]]*Table2[[#This Row],[Unit Price]]</f>
        <v>0</v>
      </c>
    </row>
    <row r="110" spans="1:6" ht="15.75" thickBot="1" x14ac:dyDescent="0.3">
      <c r="A110" s="43"/>
      <c r="B110" s="47" t="s">
        <v>171</v>
      </c>
      <c r="C110" s="41" t="s">
        <v>15</v>
      </c>
      <c r="D110" s="41">
        <v>200</v>
      </c>
      <c r="E110" s="81"/>
      <c r="F110" s="48">
        <f>Table2[[#This Row],[Estimated Quantity]]*Table2[[#This Row],[Unit Price]]</f>
        <v>0</v>
      </c>
    </row>
    <row r="111" spans="1:6" ht="15.75" thickBot="1" x14ac:dyDescent="0.3">
      <c r="A111" s="43"/>
      <c r="B111" s="47" t="s">
        <v>172</v>
      </c>
      <c r="C111" s="41" t="s">
        <v>14</v>
      </c>
      <c r="D111" s="41">
        <v>10</v>
      </c>
      <c r="E111" s="81"/>
      <c r="F111" s="48">
        <f>Table2[[#This Row],[Estimated Quantity]]*Table2[[#This Row],[Unit Price]]</f>
        <v>0</v>
      </c>
    </row>
    <row r="112" spans="1:6" ht="15.75" thickBot="1" x14ac:dyDescent="0.3">
      <c r="B112" s="42"/>
      <c r="C112" s="42"/>
      <c r="D112" s="42"/>
      <c r="E112" s="51" t="s">
        <v>139</v>
      </c>
      <c r="F112" s="48">
        <f>SUM(F3:F111)</f>
        <v>0</v>
      </c>
    </row>
  </sheetData>
  <sheetProtection algorithmName="SHA-512" hashValue="plny6egNf1wjQN6uW5QOdMr5a074TNESy3rlnflctwtX+X6QGcVwGg5Ifgaajp+imBmHlCQp9UplayjtZ8d3mg==" saltValue="cIPGYSQsg0ToU3vpQAtolQ==" spinCount="100000" sheet="1" objects="1" scenarios="1"/>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69455-9D79-4A66-AC48-13A6BDA1325C}">
  <dimension ref="A1:G20"/>
  <sheetViews>
    <sheetView zoomScaleNormal="100" workbookViewId="0">
      <selection activeCell="P12" sqref="P12"/>
    </sheetView>
  </sheetViews>
  <sheetFormatPr defaultRowHeight="15" x14ac:dyDescent="0.25"/>
  <cols>
    <col min="1" max="1" width="28.140625" style="35" bestFit="1" customWidth="1"/>
    <col min="2" max="2" width="18.140625" style="35" bestFit="1" customWidth="1"/>
    <col min="3" max="3" width="19.140625" style="35" customWidth="1"/>
    <col min="4" max="4" width="9.140625" style="35"/>
    <col min="5" max="5" width="26.42578125" style="35" customWidth="1"/>
    <col min="6" max="6" width="13" style="35" customWidth="1"/>
    <col min="7" max="7" width="22.140625" style="35" customWidth="1"/>
    <col min="8" max="16384" width="9.140625" style="35"/>
  </cols>
  <sheetData>
    <row r="1" spans="1:7" ht="15.75" thickBot="1" x14ac:dyDescent="0.3">
      <c r="A1" s="55" t="s">
        <v>177</v>
      </c>
      <c r="B1" s="55" t="s">
        <v>178</v>
      </c>
      <c r="C1" s="55" t="s">
        <v>175</v>
      </c>
      <c r="D1" s="55" t="s">
        <v>0</v>
      </c>
      <c r="E1" s="55" t="s">
        <v>179</v>
      </c>
      <c r="F1" s="55" t="s">
        <v>207</v>
      </c>
      <c r="G1" s="56" t="s">
        <v>180</v>
      </c>
    </row>
    <row r="2" spans="1:7" ht="15.75" thickBot="1" x14ac:dyDescent="0.3">
      <c r="A2" s="57" t="s">
        <v>176</v>
      </c>
      <c r="B2" s="57"/>
      <c r="C2" s="57"/>
      <c r="D2" s="57"/>
      <c r="E2" s="57"/>
      <c r="F2" s="57"/>
      <c r="G2" s="57"/>
    </row>
    <row r="3" spans="1:7" ht="15.75" thickBot="1" x14ac:dyDescent="0.3">
      <c r="A3" s="58" t="s">
        <v>181</v>
      </c>
      <c r="B3" s="58" t="s">
        <v>182</v>
      </c>
      <c r="C3" s="59">
        <v>8021</v>
      </c>
      <c r="D3" s="58" t="s">
        <v>6</v>
      </c>
      <c r="E3" s="60">
        <v>70</v>
      </c>
      <c r="F3" s="87"/>
      <c r="G3" s="61">
        <f>Table3[[#This Row],[Estimated Quantity]]*Table3[[#This Row],[Offer]]</f>
        <v>0</v>
      </c>
    </row>
    <row r="4" spans="1:7" ht="15.75" thickBot="1" x14ac:dyDescent="0.3">
      <c r="A4" s="58" t="s">
        <v>183</v>
      </c>
      <c r="B4" s="58" t="s">
        <v>182</v>
      </c>
      <c r="C4" s="58">
        <v>23</v>
      </c>
      <c r="D4" s="58" t="s">
        <v>6</v>
      </c>
      <c r="E4" s="60">
        <v>1</v>
      </c>
      <c r="F4" s="87"/>
      <c r="G4" s="61">
        <f>Table3[[#This Row],[Estimated Quantity]]*Table3[[#This Row],[Offer]]</f>
        <v>0</v>
      </c>
    </row>
    <row r="5" spans="1:7" ht="15.75" thickBot="1" x14ac:dyDescent="0.3">
      <c r="A5" s="57" t="s">
        <v>11</v>
      </c>
      <c r="B5" s="57"/>
      <c r="C5" s="57"/>
      <c r="D5" s="57"/>
      <c r="E5" s="57"/>
      <c r="F5" s="71"/>
      <c r="G5" s="62"/>
    </row>
    <row r="6" spans="1:7" ht="15.75" thickBot="1" x14ac:dyDescent="0.3">
      <c r="A6" s="58" t="s">
        <v>181</v>
      </c>
      <c r="B6" s="58" t="s">
        <v>182</v>
      </c>
      <c r="C6" s="59">
        <v>23346</v>
      </c>
      <c r="D6" s="58" t="s">
        <v>6</v>
      </c>
      <c r="E6" s="60">
        <v>70</v>
      </c>
      <c r="F6" s="87"/>
      <c r="G6" s="61">
        <f>Table3[[#This Row],[Estimated Quantity]]*Table3[[#This Row],[Offer]]</f>
        <v>0</v>
      </c>
    </row>
    <row r="7" spans="1:7" ht="15.75" thickBot="1" x14ac:dyDescent="0.3">
      <c r="A7" s="58" t="s">
        <v>183</v>
      </c>
      <c r="B7" s="58" t="s">
        <v>182</v>
      </c>
      <c r="C7" s="59">
        <v>5067</v>
      </c>
      <c r="D7" s="58" t="s">
        <v>6</v>
      </c>
      <c r="E7" s="60">
        <v>1</v>
      </c>
      <c r="F7" s="87"/>
      <c r="G7" s="61">
        <f>Table3[[#This Row],[Estimated Quantity]]*Table3[[#This Row],[Offer]]</f>
        <v>0</v>
      </c>
    </row>
    <row r="8" spans="1:7" ht="15.75" thickBot="1" x14ac:dyDescent="0.3">
      <c r="A8" s="58" t="s">
        <v>184</v>
      </c>
      <c r="B8" s="58" t="s">
        <v>185</v>
      </c>
      <c r="C8" s="58">
        <v>378</v>
      </c>
      <c r="D8" s="58" t="s">
        <v>6</v>
      </c>
      <c r="E8" s="60">
        <v>0.01</v>
      </c>
      <c r="F8" s="87"/>
      <c r="G8" s="61">
        <f>Table3[[#This Row],[Estimated Quantity]]*Table3[[#This Row],[Offer]]</f>
        <v>0</v>
      </c>
    </row>
    <row r="9" spans="1:7" ht="15.75" thickBot="1" x14ac:dyDescent="0.3">
      <c r="A9" s="57" t="s">
        <v>187</v>
      </c>
      <c r="B9" s="57"/>
      <c r="C9" s="57"/>
      <c r="D9" s="57"/>
      <c r="E9" s="57"/>
      <c r="F9" s="71"/>
      <c r="G9" s="62"/>
    </row>
    <row r="10" spans="1:7" ht="15.75" thickBot="1" x14ac:dyDescent="0.3">
      <c r="A10" s="58" t="s">
        <v>181</v>
      </c>
      <c r="B10" s="58" t="s">
        <v>182</v>
      </c>
      <c r="C10" s="59">
        <v>1707</v>
      </c>
      <c r="D10" s="58" t="s">
        <v>6</v>
      </c>
      <c r="E10" s="60">
        <v>70</v>
      </c>
      <c r="F10" s="87"/>
      <c r="G10" s="61">
        <f>Table3[[#This Row],[Estimated Quantity]]*Table3[[#This Row],[Offer]]</f>
        <v>0</v>
      </c>
    </row>
    <row r="11" spans="1:7" ht="15.75" thickBot="1" x14ac:dyDescent="0.3">
      <c r="A11" s="58" t="s">
        <v>183</v>
      </c>
      <c r="B11" s="58" t="s">
        <v>182</v>
      </c>
      <c r="C11" s="58">
        <v>239</v>
      </c>
      <c r="D11" s="58" t="s">
        <v>6</v>
      </c>
      <c r="E11" s="60">
        <v>1</v>
      </c>
      <c r="F11" s="87"/>
      <c r="G11" s="61">
        <f>Table3[[#This Row],[Estimated Quantity]]*Table3[[#This Row],[Offer]]</f>
        <v>0</v>
      </c>
    </row>
    <row r="12" spans="1:7" ht="15.75" thickBot="1" x14ac:dyDescent="0.3">
      <c r="A12" s="58" t="s">
        <v>184</v>
      </c>
      <c r="B12" s="58" t="s">
        <v>185</v>
      </c>
      <c r="C12" s="58">
        <v>36</v>
      </c>
      <c r="D12" s="58" t="s">
        <v>6</v>
      </c>
      <c r="E12" s="60">
        <v>0.01</v>
      </c>
      <c r="F12" s="87"/>
      <c r="G12" s="61">
        <f>Table3[[#This Row],[Estimated Quantity]]*Table3[[#This Row],[Offer]]</f>
        <v>0</v>
      </c>
    </row>
    <row r="13" spans="1:7" ht="15.75" thickBot="1" x14ac:dyDescent="0.3">
      <c r="A13" s="57" t="s">
        <v>26</v>
      </c>
      <c r="B13" s="57"/>
      <c r="C13" s="57"/>
      <c r="D13" s="57"/>
      <c r="E13" s="57"/>
      <c r="F13" s="71"/>
      <c r="G13" s="62"/>
    </row>
    <row r="14" spans="1:7" ht="15.75" thickBot="1" x14ac:dyDescent="0.3">
      <c r="A14" s="58" t="s">
        <v>181</v>
      </c>
      <c r="B14" s="58" t="s">
        <v>182</v>
      </c>
      <c r="C14" s="59">
        <v>7537</v>
      </c>
      <c r="D14" s="58" t="s">
        <v>6</v>
      </c>
      <c r="E14" s="60">
        <v>70</v>
      </c>
      <c r="F14" s="87"/>
      <c r="G14" s="61">
        <f>Table3[[#This Row],[Estimated Quantity]]*Table3[[#This Row],[Offer]]</f>
        <v>0</v>
      </c>
    </row>
    <row r="15" spans="1:7" ht="15.75" thickBot="1" x14ac:dyDescent="0.3">
      <c r="A15" s="58" t="s">
        <v>183</v>
      </c>
      <c r="B15" s="58" t="s">
        <v>182</v>
      </c>
      <c r="C15" s="59">
        <v>1299</v>
      </c>
      <c r="D15" s="58" t="s">
        <v>6</v>
      </c>
      <c r="E15" s="60">
        <v>1</v>
      </c>
      <c r="F15" s="87"/>
      <c r="G15" s="61">
        <f>Table3[[#This Row],[Estimated Quantity]]*Table3[[#This Row],[Offer]]</f>
        <v>0</v>
      </c>
    </row>
    <row r="16" spans="1:7" ht="15.75" thickBot="1" x14ac:dyDescent="0.3">
      <c r="A16" s="57" t="s">
        <v>188</v>
      </c>
      <c r="B16" s="57"/>
      <c r="C16" s="57"/>
      <c r="D16" s="57"/>
      <c r="E16" s="57"/>
      <c r="F16" s="71"/>
      <c r="G16" s="62"/>
    </row>
    <row r="17" spans="1:7" ht="15.75" thickBot="1" x14ac:dyDescent="0.3">
      <c r="A17" s="58" t="s">
        <v>181</v>
      </c>
      <c r="B17" s="58" t="s">
        <v>182</v>
      </c>
      <c r="C17" s="59">
        <v>47813</v>
      </c>
      <c r="D17" s="58" t="s">
        <v>6</v>
      </c>
      <c r="E17" s="60">
        <v>70</v>
      </c>
      <c r="F17" s="87"/>
      <c r="G17" s="61">
        <f>Table3[[#This Row],[Estimated Quantity]]*Table3[[#This Row],[Offer]]</f>
        <v>0</v>
      </c>
    </row>
    <row r="18" spans="1:7" ht="15.75" thickBot="1" x14ac:dyDescent="0.3">
      <c r="A18" s="58" t="s">
        <v>183</v>
      </c>
      <c r="B18" s="58" t="s">
        <v>182</v>
      </c>
      <c r="C18" s="59">
        <v>6830</v>
      </c>
      <c r="D18" s="58" t="s">
        <v>6</v>
      </c>
      <c r="E18" s="60">
        <v>1</v>
      </c>
      <c r="F18" s="87"/>
      <c r="G18" s="61">
        <f>Table3[[#This Row],[Estimated Quantity]]*Table3[[#This Row],[Offer]]</f>
        <v>0</v>
      </c>
    </row>
    <row r="19" spans="1:7" ht="15.75" thickBot="1" x14ac:dyDescent="0.3">
      <c r="A19" s="58" t="s">
        <v>184</v>
      </c>
      <c r="B19" s="58" t="s">
        <v>185</v>
      </c>
      <c r="C19" s="58">
        <v>407</v>
      </c>
      <c r="D19" s="58" t="s">
        <v>6</v>
      </c>
      <c r="E19" s="60">
        <v>0.01</v>
      </c>
      <c r="F19" s="87"/>
      <c r="G19" s="61">
        <f>Table3[[#This Row],[Estimated Quantity]]*Table3[[#This Row],[Offer]]</f>
        <v>0</v>
      </c>
    </row>
    <row r="20" spans="1:7" x14ac:dyDescent="0.25">
      <c r="A20" s="63"/>
      <c r="B20" s="64"/>
      <c r="C20" s="64"/>
      <c r="D20" s="64"/>
      <c r="E20" s="64"/>
      <c r="F20" s="65" t="s">
        <v>186</v>
      </c>
      <c r="G20" s="66">
        <f>SUM(G3:G19)</f>
        <v>0</v>
      </c>
    </row>
  </sheetData>
  <sheetProtection algorithmName="SHA-512" hashValue="4GPGRXSo1xPJyOKIXLdNp+38bVKoAGooMxAj3SWVVFO/6Q9B6GUXm5ExKzfyztu4fIPxrzIjU5mqjf8PVeKSwA==" saltValue="uOtCL4btG/pXR1dL9NvvGg==" spinCount="100000" sheet="1" objects="1" scenarios="1"/>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2D6CB-F34B-41DD-8FFD-D32F63A222A3}">
  <dimension ref="B2:C23"/>
  <sheetViews>
    <sheetView workbookViewId="0">
      <selection activeCell="C23" sqref="C23"/>
    </sheetView>
  </sheetViews>
  <sheetFormatPr defaultRowHeight="15" x14ac:dyDescent="0.25"/>
  <cols>
    <col min="2" max="2" width="28" bestFit="1" customWidth="1"/>
    <col min="3" max="3" width="31.42578125" customWidth="1"/>
  </cols>
  <sheetData>
    <row r="2" spans="2:3" x14ac:dyDescent="0.25">
      <c r="B2" s="69" t="s">
        <v>190</v>
      </c>
      <c r="C2" s="69" t="s">
        <v>191</v>
      </c>
    </row>
    <row r="3" spans="2:3" x14ac:dyDescent="0.25">
      <c r="B3" s="73" t="s">
        <v>189</v>
      </c>
      <c r="C3" s="67">
        <f>BRFMand[[#This Row],[Total Price]]</f>
        <v>0</v>
      </c>
    </row>
    <row r="4" spans="2:3" x14ac:dyDescent="0.25">
      <c r="B4" s="73" t="s">
        <v>16</v>
      </c>
      <c r="C4" s="67">
        <f>SUM('BRF Mandatory Items'!F5:F12)</f>
        <v>0</v>
      </c>
    </row>
    <row r="5" spans="2:3" x14ac:dyDescent="0.25">
      <c r="B5" s="73" t="s">
        <v>192</v>
      </c>
      <c r="C5" s="68">
        <f>SUM('BRF Mandatory Items'!F14:F21)</f>
        <v>0</v>
      </c>
    </row>
    <row r="6" spans="2:3" x14ac:dyDescent="0.25">
      <c r="B6" s="73" t="s">
        <v>193</v>
      </c>
      <c r="C6" s="67">
        <f>SUM('BRF Mandatory Items'!F23:F32)</f>
        <v>0</v>
      </c>
    </row>
    <row r="7" spans="2:3" x14ac:dyDescent="0.25">
      <c r="B7" s="74" t="s">
        <v>59</v>
      </c>
      <c r="C7" s="70">
        <f>SUM('BRF Optional Items'!F3:F5)</f>
        <v>0</v>
      </c>
    </row>
    <row r="8" spans="2:3" x14ac:dyDescent="0.25">
      <c r="B8" s="74" t="s">
        <v>194</v>
      </c>
      <c r="C8" s="70">
        <f>SUM('BRF Optional Items'!F7:F9)</f>
        <v>0</v>
      </c>
    </row>
    <row r="9" spans="2:3" x14ac:dyDescent="0.25">
      <c r="B9" s="74" t="s">
        <v>69</v>
      </c>
      <c r="C9" s="70">
        <f>SUM('BRF Optional Items'!F11:F13)</f>
        <v>0</v>
      </c>
    </row>
    <row r="10" spans="2:3" x14ac:dyDescent="0.25">
      <c r="B10" s="74" t="s">
        <v>195</v>
      </c>
      <c r="C10" s="70">
        <f>SUM('BRF Optional Items'!F15:F34)</f>
        <v>0</v>
      </c>
    </row>
    <row r="11" spans="2:3" x14ac:dyDescent="0.25">
      <c r="B11" s="74" t="s">
        <v>196</v>
      </c>
      <c r="C11" s="70">
        <f>SUM('BRF Optional Items'!F36:F38)</f>
        <v>0</v>
      </c>
    </row>
    <row r="12" spans="2:3" x14ac:dyDescent="0.25">
      <c r="B12" s="74" t="s">
        <v>197</v>
      </c>
      <c r="C12" s="70">
        <f>SUM('BRF Optional Items'!F40:F43)</f>
        <v>0</v>
      </c>
    </row>
    <row r="13" spans="2:3" x14ac:dyDescent="0.25">
      <c r="B13" s="74" t="s">
        <v>198</v>
      </c>
      <c r="C13" s="70">
        <f>SUM('BRF Optional Items'!F45:F48)</f>
        <v>0</v>
      </c>
    </row>
    <row r="14" spans="2:3" x14ac:dyDescent="0.25">
      <c r="B14" s="74" t="s">
        <v>199</v>
      </c>
      <c r="C14" s="70">
        <f>SUM('BRF Optional Items'!F50:F53)</f>
        <v>0</v>
      </c>
    </row>
    <row r="15" spans="2:3" x14ac:dyDescent="0.25">
      <c r="B15" s="74" t="s">
        <v>200</v>
      </c>
      <c r="C15" s="70">
        <f>SUM('BRF Optional Items'!F55:F58)</f>
        <v>0</v>
      </c>
    </row>
    <row r="16" spans="2:3" x14ac:dyDescent="0.25">
      <c r="B16" s="74" t="s">
        <v>201</v>
      </c>
      <c r="C16" s="70">
        <f>SUM('BRF Optional Items'!F60:F63)</f>
        <v>0</v>
      </c>
    </row>
    <row r="17" spans="2:3" x14ac:dyDescent="0.25">
      <c r="B17" s="74" t="s">
        <v>202</v>
      </c>
      <c r="C17" s="70">
        <f>SUM('BRF Optional Items'!F65:F69)</f>
        <v>0</v>
      </c>
    </row>
    <row r="18" spans="2:3" x14ac:dyDescent="0.25">
      <c r="B18" s="74" t="s">
        <v>203</v>
      </c>
      <c r="C18" s="70">
        <f>SUM('BRF Optional Items'!F71:F75)</f>
        <v>0</v>
      </c>
    </row>
    <row r="19" spans="2:3" x14ac:dyDescent="0.25">
      <c r="B19" s="74" t="s">
        <v>204</v>
      </c>
      <c r="C19" s="70">
        <f>SUM('BRF Optional Items'!F77:F80)</f>
        <v>0</v>
      </c>
    </row>
    <row r="20" spans="2:3" x14ac:dyDescent="0.25">
      <c r="B20" s="74" t="s">
        <v>206</v>
      </c>
      <c r="C20" s="70">
        <f>SUM('BRF Optional Items'!F82:F86)</f>
        <v>0</v>
      </c>
    </row>
    <row r="21" spans="2:3" x14ac:dyDescent="0.25">
      <c r="B21" s="74" t="s">
        <v>205</v>
      </c>
      <c r="C21" s="70">
        <f>SUM('BRF Optional Items'!F88:F91)</f>
        <v>0</v>
      </c>
    </row>
    <row r="22" spans="2:3" x14ac:dyDescent="0.25">
      <c r="B22" s="74" t="s">
        <v>208</v>
      </c>
      <c r="C22" s="72">
        <f>SUM('BRF Optional Items'!F93:F111)</f>
        <v>0</v>
      </c>
    </row>
    <row r="23" spans="2:3" x14ac:dyDescent="0.25">
      <c r="C23" s="72">
        <f>SUM(C3:C22)</f>
        <v>0</v>
      </c>
    </row>
  </sheetData>
  <sheetProtection algorithmName="SHA-512" hashValue="B+In7Jbz6DBfZE62EYQrnAmSfC2NmdKur86KCF/r+zFhNQvh/LirElCJd+CwYZGpfVMXfAoLpFBVBvOPp94yEw==" saltValue="l8s8pg3wb6bWTYMrSd6Tn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E24F-66AF-4E7F-BB5D-BFE305428A47}">
  <dimension ref="A1"/>
  <sheetViews>
    <sheetView workbookViewId="0">
      <selection activeCell="W13" sqref="W13"/>
    </sheetView>
  </sheetViews>
  <sheetFormatPr defaultRowHeight="15" x14ac:dyDescent="0.25"/>
  <sheetData/>
  <sheetProtection algorithmName="SHA-512" hashValue="6hG1xfup/O/2QrFQRe8NR6DGZxxh4dfJOvSBFH8WpnX81RcPNtT/S9HbQlwjIjHuyTZmB3NQAzO2njmf70hi7w==" saltValue="Tgjy4pKjSR5EtygYfTbazQ=="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BRF Mandatory Items</vt:lpstr>
      <vt:lpstr>BRF Optional Items</vt:lpstr>
      <vt:lpstr>Timber Products</vt:lpstr>
      <vt:lpstr>Summary</vt:lpstr>
      <vt:lpstr>Schedule Notes</vt:lpstr>
      <vt:lpstr>'BRF Mandatory Items'!_Hlk171661479</vt:lpstr>
      <vt:lpstr>'BRF Optional Items'!_Hlk206420489</vt:lpstr>
      <vt:lpstr>'Timber Products'!_Hlk210220033</vt:lpstr>
      <vt:lpstr>'BRF Optional Items'!_Hlk220935838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Daigle, Matt- FS, RAPID CITY, SD</dc:creator>
  <cp:lastModifiedBy>Daigle, Matt - FS, SD</cp:lastModifiedBy>
  <dcterms:created xsi:type="dcterms:W3CDTF">2026-07-16T14:57:59Z</dcterms:created>
  <dcterms:modified xsi:type="dcterms:W3CDTF">2026-08-25T21:13:19Z</dcterms:modified>
</cp:coreProperties>
</file>