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odea.sharepoint.com/sites/ProcurementDivision/Shared Documents/General/Contract Files/Transportation Branch/FY 27/27RE00X_West Point DC &amp; SPED/A__PREAWARD/A3__SB_MR_ACQSTRT/RFI/"/>
    </mc:Choice>
  </mc:AlternateContent>
  <xr:revisionPtr revIDLastSave="212" documentId="8_{624A1CAB-F839-4E4B-AA81-11B0E5D163CB}" xr6:coauthVersionLast="47" xr6:coauthVersionMax="47" xr10:uidLastSave="{35720698-803E-46F5-9820-C4FD362E81FF}"/>
  <bookViews>
    <workbookView xWindow="-120" yWindow="-120" windowWidth="29040" windowHeight="15720" activeTab="1" xr2:uid="{006BC414-238E-4D88-8058-DB9D618C5685}"/>
  </bookViews>
  <sheets>
    <sheet name="ROM Cost Breakdown" sheetId="2" r:id="rId1"/>
    <sheet name="ROM CLIN Structure" sheetId="1" r:id="rId2"/>
    <sheet name="Cost Element Descriptions" sheetId="3" r:id="rId3"/>
  </sheets>
  <externalReferences>
    <externalReference r:id="rId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23" i="1" l="1"/>
  <c r="D122" i="1"/>
  <c r="D120" i="1"/>
  <c r="D119" i="1"/>
  <c r="E117" i="1"/>
  <c r="G117" i="1" s="1"/>
  <c r="D117" i="1"/>
  <c r="D116" i="1"/>
  <c r="D114" i="1"/>
  <c r="E113" i="1"/>
  <c r="G113" i="1" s="1"/>
  <c r="D113" i="1"/>
  <c r="D111" i="1"/>
  <c r="D110" i="1"/>
  <c r="E102" i="1"/>
  <c r="E123" i="1" s="1"/>
  <c r="G123" i="1" s="1"/>
  <c r="D102" i="1"/>
  <c r="E101" i="1"/>
  <c r="G101" i="1" s="1"/>
  <c r="D101" i="1"/>
  <c r="E99" i="1"/>
  <c r="G99" i="1" s="1"/>
  <c r="D99" i="1"/>
  <c r="E98" i="1"/>
  <c r="G98" i="1" s="1"/>
  <c r="D98" i="1"/>
  <c r="E96" i="1"/>
  <c r="G96" i="1" s="1"/>
  <c r="D96" i="1"/>
  <c r="E95" i="1"/>
  <c r="E116" i="1" s="1"/>
  <c r="G116" i="1" s="1"/>
  <c r="D95" i="1"/>
  <c r="D93" i="1"/>
  <c r="E92" i="1"/>
  <c r="G92" i="1" s="1"/>
  <c r="D92" i="1"/>
  <c r="C91" i="1"/>
  <c r="C112" i="1" s="1"/>
  <c r="D90" i="1"/>
  <c r="E89" i="1"/>
  <c r="G89" i="1" s="1"/>
  <c r="D89" i="1"/>
  <c r="D82" i="1"/>
  <c r="E81" i="1"/>
  <c r="G81" i="1" s="1"/>
  <c r="D81" i="1"/>
  <c r="E79" i="1"/>
  <c r="G79" i="1" s="1"/>
  <c r="D79" i="1"/>
  <c r="E78" i="1"/>
  <c r="G78" i="1" s="1"/>
  <c r="D78" i="1"/>
  <c r="E76" i="1"/>
  <c r="G76" i="1" s="1"/>
  <c r="D76" i="1"/>
  <c r="E75" i="1"/>
  <c r="G75" i="1" s="1"/>
  <c r="D75" i="1"/>
  <c r="D73" i="1"/>
  <c r="E72" i="1"/>
  <c r="G72" i="1" s="1"/>
  <c r="D72" i="1"/>
  <c r="C71" i="1"/>
  <c r="D70" i="1"/>
  <c r="E69" i="1"/>
  <c r="G69" i="1" s="1"/>
  <c r="D69" i="1"/>
  <c r="D62" i="1"/>
  <c r="E61" i="1"/>
  <c r="G61" i="1" s="1"/>
  <c r="D61" i="1"/>
  <c r="E59" i="1"/>
  <c r="G59" i="1" s="1"/>
  <c r="D59" i="1"/>
  <c r="C59" i="1"/>
  <c r="C79" i="1" s="1"/>
  <c r="C99" i="1" s="1"/>
  <c r="C120" i="1" s="1"/>
  <c r="E58" i="1"/>
  <c r="G58" i="1" s="1"/>
  <c r="D58" i="1"/>
  <c r="E56" i="1"/>
  <c r="G56" i="1" s="1"/>
  <c r="D56" i="1"/>
  <c r="E55" i="1"/>
  <c r="G55" i="1" s="1"/>
  <c r="D55" i="1"/>
  <c r="C55" i="1"/>
  <c r="C75" i="1" s="1"/>
  <c r="C95" i="1" s="1"/>
  <c r="C116" i="1" s="1"/>
  <c r="D53" i="1"/>
  <c r="E52" i="1"/>
  <c r="G52" i="1" s="1"/>
  <c r="D52" i="1"/>
  <c r="C51" i="1"/>
  <c r="D50" i="1"/>
  <c r="E49" i="1"/>
  <c r="G49" i="1" s="1"/>
  <c r="D49" i="1"/>
  <c r="E42" i="1"/>
  <c r="G42" i="1" s="1"/>
  <c r="D42" i="1"/>
  <c r="C42" i="1"/>
  <c r="C62" i="1" s="1"/>
  <c r="C82" i="1" s="1"/>
  <c r="C102" i="1" s="1"/>
  <c r="C123" i="1" s="1"/>
  <c r="E41" i="1"/>
  <c r="G41" i="1" s="1"/>
  <c r="D41" i="1"/>
  <c r="C41" i="1"/>
  <c r="C61" i="1" s="1"/>
  <c r="C81" i="1" s="1"/>
  <c r="C101" i="1" s="1"/>
  <c r="C122" i="1" s="1"/>
  <c r="C40" i="1"/>
  <c r="C60" i="1" s="1"/>
  <c r="C80" i="1" s="1"/>
  <c r="C100" i="1" s="1"/>
  <c r="C121" i="1" s="1"/>
  <c r="E39" i="1"/>
  <c r="G39" i="1" s="1"/>
  <c r="D39" i="1"/>
  <c r="C39" i="1"/>
  <c r="E38" i="1"/>
  <c r="G38" i="1" s="1"/>
  <c r="D38" i="1"/>
  <c r="C38" i="1"/>
  <c r="C58" i="1" s="1"/>
  <c r="C78" i="1" s="1"/>
  <c r="C98" i="1" s="1"/>
  <c r="C119" i="1" s="1"/>
  <c r="C37" i="1"/>
  <c r="C57" i="1" s="1"/>
  <c r="C77" i="1" s="1"/>
  <c r="C97" i="1" s="1"/>
  <c r="C118" i="1" s="1"/>
  <c r="G36" i="1"/>
  <c r="E36" i="1"/>
  <c r="D36" i="1"/>
  <c r="C36" i="1"/>
  <c r="C56" i="1" s="1"/>
  <c r="C76" i="1" s="1"/>
  <c r="C96" i="1" s="1"/>
  <c r="C117" i="1" s="1"/>
  <c r="E35" i="1"/>
  <c r="G35" i="1" s="1"/>
  <c r="D35" i="1"/>
  <c r="C35" i="1"/>
  <c r="C34" i="1"/>
  <c r="C54" i="1" s="1"/>
  <c r="C74" i="1" s="1"/>
  <c r="C94" i="1" s="1"/>
  <c r="C115" i="1" s="1"/>
  <c r="D33" i="1"/>
  <c r="C33" i="1"/>
  <c r="C53" i="1" s="1"/>
  <c r="C73" i="1" s="1"/>
  <c r="C93" i="1" s="1"/>
  <c r="C114" i="1" s="1"/>
  <c r="E32" i="1"/>
  <c r="G32" i="1" s="1"/>
  <c r="D32" i="1"/>
  <c r="C32" i="1"/>
  <c r="C52" i="1" s="1"/>
  <c r="C72" i="1" s="1"/>
  <c r="C92" i="1" s="1"/>
  <c r="C113" i="1" s="1"/>
  <c r="C31" i="1"/>
  <c r="D30" i="1"/>
  <c r="C30" i="1"/>
  <c r="C50" i="1" s="1"/>
  <c r="C70" i="1" s="1"/>
  <c r="C90" i="1" s="1"/>
  <c r="C111" i="1" s="1"/>
  <c r="E29" i="1"/>
  <c r="G29" i="1" s="1"/>
  <c r="D29" i="1"/>
  <c r="C29" i="1"/>
  <c r="C49" i="1" s="1"/>
  <c r="C69" i="1" s="1"/>
  <c r="C89" i="1" s="1"/>
  <c r="C110" i="1" s="1"/>
  <c r="C28" i="1"/>
  <c r="C48" i="1" s="1"/>
  <c r="C68" i="1" s="1"/>
  <c r="C88" i="1" s="1"/>
  <c r="C109" i="1" s="1"/>
  <c r="E22" i="1"/>
  <c r="G22" i="1" s="1"/>
  <c r="G21" i="1"/>
  <c r="G19" i="1"/>
  <c r="G18" i="1"/>
  <c r="G16" i="1"/>
  <c r="G15" i="1"/>
  <c r="E13" i="1"/>
  <c r="G13" i="1" s="1"/>
  <c r="G12" i="1"/>
  <c r="E10" i="1"/>
  <c r="E90" i="1" s="1"/>
  <c r="G9" i="1"/>
  <c r="G102" i="1" l="1"/>
  <c r="E82" i="1"/>
  <c r="G82" i="1" s="1"/>
  <c r="E110" i="1"/>
  <c r="G110" i="1" s="1"/>
  <c r="E122" i="1"/>
  <c r="G122" i="1" s="1"/>
  <c r="E62" i="1"/>
  <c r="G62" i="1" s="1"/>
  <c r="E111" i="1"/>
  <c r="G111" i="1" s="1"/>
  <c r="G90" i="1"/>
  <c r="E120" i="1"/>
  <c r="G120" i="1" s="1"/>
  <c r="E53" i="1"/>
  <c r="G53" i="1" s="1"/>
  <c r="E70" i="1"/>
  <c r="G70" i="1" s="1"/>
  <c r="G83" i="1" s="1"/>
  <c r="E33" i="1"/>
  <c r="G33" i="1" s="1"/>
  <c r="G43" i="1" s="1"/>
  <c r="G95" i="1"/>
  <c r="E50" i="1"/>
  <c r="G50" i="1" s="1"/>
  <c r="E30" i="1"/>
  <c r="G30" i="1" s="1"/>
  <c r="E93" i="1"/>
  <c r="E119" i="1"/>
  <c r="G119" i="1" s="1"/>
  <c r="E73" i="1"/>
  <c r="G73" i="1" s="1"/>
  <c r="G10" i="1"/>
  <c r="G23" i="1" s="1"/>
  <c r="E5" i="2"/>
  <c r="E6" i="2"/>
  <c r="E7" i="2"/>
  <c r="F7" i="2" s="1"/>
  <c r="E8" i="2"/>
  <c r="E9" i="2"/>
  <c r="F9" i="2" s="1"/>
  <c r="E10" i="2"/>
  <c r="E12" i="2"/>
  <c r="F12" i="2" s="1"/>
  <c r="G12" i="2" s="1"/>
  <c r="H12" i="2" s="1"/>
  <c r="E4" i="2"/>
  <c r="F4" i="2" s="1"/>
  <c r="J30" i="2"/>
  <c r="J24" i="2"/>
  <c r="A12" i="2"/>
  <c r="A5" i="2"/>
  <c r="A4" i="2"/>
  <c r="G63" i="1" l="1"/>
  <c r="G93" i="1"/>
  <c r="G103" i="1" s="1"/>
  <c r="E114" i="1"/>
  <c r="G114" i="1" s="1"/>
  <c r="G124" i="1" s="1"/>
  <c r="F8" i="2"/>
  <c r="G8" i="2"/>
  <c r="F6" i="2"/>
  <c r="G6" i="2" s="1"/>
  <c r="F10" i="2"/>
  <c r="F5" i="2"/>
  <c r="G5" i="2" s="1"/>
  <c r="H5" i="2" s="1"/>
  <c r="G9" i="2"/>
  <c r="G7" i="2"/>
  <c r="G4" i="2"/>
  <c r="H4" i="2" s="1"/>
  <c r="I4" i="2" s="1"/>
  <c r="I12" i="2"/>
  <c r="J12" i="2" s="1"/>
  <c r="C13" i="2"/>
  <c r="B13" i="2"/>
  <c r="H8" i="2" l="1"/>
  <c r="I8" i="2" s="1"/>
  <c r="J8" i="2" s="1"/>
  <c r="H7" i="2"/>
  <c r="H6" i="2"/>
  <c r="I5" i="2"/>
  <c r="J5" i="2" s="1"/>
  <c r="I6" i="2"/>
  <c r="J6" i="2" s="1"/>
  <c r="G10" i="2"/>
  <c r="H10" i="2" s="1"/>
  <c r="H9" i="2"/>
  <c r="J4" i="2"/>
  <c r="I7" i="2" l="1"/>
  <c r="J7" i="2" s="1"/>
  <c r="I10" i="2"/>
  <c r="J10" i="2" s="1"/>
  <c r="I9" i="2"/>
  <c r="J9" i="2" s="1"/>
  <c r="E13" i="2"/>
  <c r="F13" i="2" l="1"/>
  <c r="G13" i="2" l="1"/>
  <c r="I13" i="2" l="1"/>
  <c r="J13" i="2"/>
  <c r="J32" i="2" s="1"/>
  <c r="H13" i="2"/>
</calcChain>
</file>

<file path=xl/sharedStrings.xml><?xml version="1.0" encoding="utf-8"?>
<sst xmlns="http://schemas.openxmlformats.org/spreadsheetml/2006/main" count="215" uniqueCount="169">
  <si>
    <r>
      <rPr>
        <b/>
        <sz val="11"/>
        <color rgb="FF000000"/>
        <rFont val="Arial"/>
        <family val="2"/>
      </rPr>
      <t xml:space="preserve">Rough Order of Magnitude (ROM) Pricing Workbook Instructions
</t>
    </r>
    <r>
      <rPr>
        <sz val="11"/>
        <color rgb="FF000000"/>
        <rFont val="Arial"/>
        <family val="2"/>
      </rPr>
      <t xml:space="preserve">
Tab 1 – Complete all yellow cells, as applicable. Base Year Total Estimated Price will calculate automatically.
Tab 2 – Complete all yellow cells with unit prices. Totals will calculate automatically. 
Tab 3 – Cost element definitions.
Note - Add any additional cost elements not included in this workbook.
</t>
    </r>
  </si>
  <si>
    <t>Base Period</t>
  </si>
  <si>
    <t>Labor Category</t>
  </si>
  <si>
    <t># of Personnel</t>
  </si>
  <si>
    <t># of Labor Hours</t>
  </si>
  <si>
    <t>Direct Rate</t>
  </si>
  <si>
    <t>Direct Labor</t>
  </si>
  <si>
    <t>Fringe</t>
  </si>
  <si>
    <t>Overhead</t>
  </si>
  <si>
    <t>G&amp;A</t>
  </si>
  <si>
    <t>Fee</t>
  </si>
  <si>
    <t>Total</t>
  </si>
  <si>
    <t>Indirect Cost Element</t>
  </si>
  <si>
    <t>Rate (%)</t>
  </si>
  <si>
    <t>Co-Curricular/Curricular Driver</t>
  </si>
  <si>
    <t>ESY Driver</t>
  </si>
  <si>
    <t>Safety Attendant</t>
  </si>
  <si>
    <t>Safety Aide</t>
  </si>
  <si>
    <t>Dispatcher</t>
  </si>
  <si>
    <t>Contract Manager</t>
  </si>
  <si>
    <t>Base Period Labor</t>
  </si>
  <si>
    <t>Subtotal Fleet Capital &amp; Operating Cost</t>
  </si>
  <si>
    <t>Vehicle Depreciation</t>
  </si>
  <si>
    <t>Maintenance &amp; Repair Cost</t>
  </si>
  <si>
    <t>Fuel (Diesel/Gas)</t>
  </si>
  <si>
    <t>Fleet Insurance</t>
  </si>
  <si>
    <t>Vehicle Inspections (state, host nation)</t>
  </si>
  <si>
    <t>Vehicle Enhancements (GPS, Routing Software, etc)</t>
  </si>
  <si>
    <t>Vehicle Overhead &amp; G&amp;A</t>
  </si>
  <si>
    <t>Other Direct Cost (ODCs)</t>
  </si>
  <si>
    <t>Driver Training</t>
  </si>
  <si>
    <t>Other ODCs</t>
  </si>
  <si>
    <t>Subtotal ODC Cost</t>
  </si>
  <si>
    <t>Base Year Total Estimated Price</t>
  </si>
  <si>
    <t>SOLICITATION [Enter SOL #]</t>
  </si>
  <si>
    <t>DoWEA - West Point, NY, Americas Mid-Atlantic District</t>
  </si>
  <si>
    <t>West Point Daily Commute &amp; Special Needs Transportation Services</t>
  </si>
  <si>
    <t>Summary of Base plus Option Periods</t>
  </si>
  <si>
    <t>West Point Student Transportation</t>
  </si>
  <si>
    <t>Base Year  SY 2027-2028</t>
  </si>
  <si>
    <t>CLIN</t>
  </si>
  <si>
    <t>Description</t>
  </si>
  <si>
    <t>Unit of Issue</t>
  </si>
  <si>
    <t>Quantity</t>
  </si>
  <si>
    <t>Unit Price</t>
  </si>
  <si>
    <t>Total Cost</t>
  </si>
  <si>
    <t>0001</t>
  </si>
  <si>
    <t xml:space="preserve">Daily Commute Transportation Service </t>
  </si>
  <si>
    <t>0001AA</t>
  </si>
  <si>
    <t>Days</t>
  </si>
  <si>
    <t>0001AB</t>
  </si>
  <si>
    <t>Runs</t>
  </si>
  <si>
    <t>0002</t>
  </si>
  <si>
    <t>Special Education (SPED) Transportation Service</t>
  </si>
  <si>
    <t>0002AA</t>
  </si>
  <si>
    <t>0002AB</t>
  </si>
  <si>
    <t>0003</t>
  </si>
  <si>
    <t>Curricular Transportation Service</t>
  </si>
  <si>
    <t>0003AA</t>
  </si>
  <si>
    <t xml:space="preserve">Curricular Transportation Service (0-4 hours not to include the break in between) </t>
  </si>
  <si>
    <t>0003AC</t>
  </si>
  <si>
    <t xml:space="preserve">Curricular Transportation Service (4-8 hours not to include the break in between) </t>
  </si>
  <si>
    <t>0004</t>
  </si>
  <si>
    <t>Co-Curricular Transportation Service (Service Per Each Trip)</t>
  </si>
  <si>
    <t>0004AA</t>
  </si>
  <si>
    <t>Co-Curricular Transportation Service (0-4 hours not to include the break in between)</t>
  </si>
  <si>
    <t>0004AB</t>
  </si>
  <si>
    <t xml:space="preserve">Co-Curricular Transportation Service  (4-8 hours not to include the break in between) </t>
  </si>
  <si>
    <t>0005</t>
  </si>
  <si>
    <t>Extended School Year (ESY) Transportation Service</t>
  </si>
  <si>
    <t>0005AA</t>
  </si>
  <si>
    <t>0005AB</t>
  </si>
  <si>
    <t>BASE YEAR TOTAL</t>
  </si>
  <si>
    <t>Option Year One  SY 2028-2029</t>
  </si>
  <si>
    <t>1001</t>
  </si>
  <si>
    <t>1001AA</t>
  </si>
  <si>
    <t>1001AB</t>
  </si>
  <si>
    <t>1002</t>
  </si>
  <si>
    <t>1002AA</t>
  </si>
  <si>
    <t>1002AB</t>
  </si>
  <si>
    <t>1003</t>
  </si>
  <si>
    <t>1003AA</t>
  </si>
  <si>
    <t>1003AC</t>
  </si>
  <si>
    <t>1004</t>
  </si>
  <si>
    <t>1004AA</t>
  </si>
  <si>
    <t>1004AB</t>
  </si>
  <si>
    <t>1005</t>
  </si>
  <si>
    <t>1005AA</t>
  </si>
  <si>
    <t>1005AB</t>
  </si>
  <si>
    <t>OPTION YEAR 1 TOTAL</t>
  </si>
  <si>
    <t>Option Year Two  SY 2029-2030</t>
  </si>
  <si>
    <t>2001</t>
  </si>
  <si>
    <t>2001AA</t>
  </si>
  <si>
    <t>2001AB</t>
  </si>
  <si>
    <t>2002</t>
  </si>
  <si>
    <t>2002AA</t>
  </si>
  <si>
    <t>2002AB</t>
  </si>
  <si>
    <t>2003</t>
  </si>
  <si>
    <t>2003AA</t>
  </si>
  <si>
    <t>2003AC</t>
  </si>
  <si>
    <t>2004</t>
  </si>
  <si>
    <t>2004AA</t>
  </si>
  <si>
    <t>2004AB</t>
  </si>
  <si>
    <t>2005</t>
  </si>
  <si>
    <t>2005AA</t>
  </si>
  <si>
    <t>2005AB</t>
  </si>
  <si>
    <t>OPTION YEAR 2 TOTAL</t>
  </si>
  <si>
    <t>Option Year Three  SY 2030-2031</t>
  </si>
  <si>
    <t>3001</t>
  </si>
  <si>
    <t>3001AA</t>
  </si>
  <si>
    <t>3001AB</t>
  </si>
  <si>
    <t>3002</t>
  </si>
  <si>
    <t>3002AA</t>
  </si>
  <si>
    <t>3002AB</t>
  </si>
  <si>
    <t>3003</t>
  </si>
  <si>
    <t>3003AA</t>
  </si>
  <si>
    <t>3003AC</t>
  </si>
  <si>
    <t>3004</t>
  </si>
  <si>
    <t>3004AA</t>
  </si>
  <si>
    <t>3004AB</t>
  </si>
  <si>
    <t>3005</t>
  </si>
  <si>
    <t>3005AA</t>
  </si>
  <si>
    <t>3005AB</t>
  </si>
  <si>
    <t>OPTION YEAR 3 TOTAL</t>
  </si>
  <si>
    <t>Option Year Four  SY 2031-2032</t>
  </si>
  <si>
    <t>4001</t>
  </si>
  <si>
    <t>4001AA</t>
  </si>
  <si>
    <t>4001AB</t>
  </si>
  <si>
    <t>4002</t>
  </si>
  <si>
    <t>4002AA</t>
  </si>
  <si>
    <t>4002AB</t>
  </si>
  <si>
    <t>4003</t>
  </si>
  <si>
    <t>4003AA</t>
  </si>
  <si>
    <t>4003AC</t>
  </si>
  <si>
    <t>4004</t>
  </si>
  <si>
    <t>4004AA</t>
  </si>
  <si>
    <t>4004AB</t>
  </si>
  <si>
    <t>4005</t>
  </si>
  <si>
    <t>4005AA</t>
  </si>
  <si>
    <t>4005AB</t>
  </si>
  <si>
    <t>OPTION YEAR 4 TOTAL</t>
  </si>
  <si>
    <t>FAR 52.217-8 Option  SY 2027- Jan 2033</t>
  </si>
  <si>
    <t>FAR 52.217-8 Option to Extend Services may be exercised for an additional six (6) months of service to be exercised at any time during the contract. Considering the potential exercise of FAR 52.217-8, the unit prices proposed for Option Period 4 will be considered in making the award.</t>
  </si>
  <si>
    <t>5001</t>
  </si>
  <si>
    <t>5001AA</t>
  </si>
  <si>
    <t>5001AB</t>
  </si>
  <si>
    <t>5002</t>
  </si>
  <si>
    <t>5002AA</t>
  </si>
  <si>
    <t>5002AB</t>
  </si>
  <si>
    <t>5003</t>
  </si>
  <si>
    <t>5003AA</t>
  </si>
  <si>
    <t>5003AC</t>
  </si>
  <si>
    <t>5004</t>
  </si>
  <si>
    <t>5004AA</t>
  </si>
  <si>
    <t>5004AB</t>
  </si>
  <si>
    <t>5005</t>
  </si>
  <si>
    <t>5005AA</t>
  </si>
  <si>
    <t>5005AB</t>
  </si>
  <si>
    <t>FAR 52.217-8 OPTION TOTAL</t>
  </si>
  <si>
    <t>Job</t>
  </si>
  <si>
    <t>Daily Commute Bus Transportation Service</t>
  </si>
  <si>
    <t>Safety Attendant (Pre-K~Gr 2 Bus Routes )</t>
  </si>
  <si>
    <t>Regular SPED Bus Transportation Services</t>
  </si>
  <si>
    <t>Regular Safety Aides</t>
  </si>
  <si>
    <t xml:space="preserve">ESY Special Needs Transportation Service </t>
  </si>
  <si>
    <t>ESY Safety Aides</t>
  </si>
  <si>
    <t>Fleet Capital &amp; Operating Cost</t>
  </si>
  <si>
    <t xml:space="preserve">Vehicle Capital/Lease Cost. </t>
  </si>
  <si>
    <t>Safety &amp; Security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</si>
</sst>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0.0"/>
    <numFmt numFmtId="165" formatCode="_(&quot;$&quot;* #,##0_);_(&quot;$&quot;* \(#,##0\);_(&quot;$&quot;* &quot;-&quot;??_);_(@_)"/>
    <numFmt numFmtId="166" formatCode="&quot;$&quot;#,##0.00"/>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Times New Roman"/>
      <family val="1"/>
    </font>
    <font>
      <b/>
      <sz val="12"/>
      <color rgb="FF000000"/>
      <name val="Times New Roman"/>
      <family val="1"/>
    </font>
    <font>
      <b/>
      <sz val="12"/>
      <name val="Times New Roman"/>
      <family val="1"/>
    </font>
    <font>
      <b/>
      <u/>
      <sz val="12"/>
      <color rgb="FF000000"/>
      <name val="Times New Roman"/>
      <family val="1"/>
    </font>
    <font>
      <sz val="12"/>
      <color rgb="FF000000"/>
      <name val="Times New Roman"/>
      <family val="1"/>
    </font>
    <font>
      <sz val="12"/>
      <color theme="1"/>
      <name val="Times New Roman"/>
      <family val="1"/>
    </font>
    <font>
      <sz val="11"/>
      <name val="Times New Roman"/>
      <family val="1"/>
    </font>
    <font>
      <sz val="11"/>
      <color rgb="FF000000"/>
      <name val="Times New Roman"/>
      <family val="1"/>
    </font>
    <font>
      <b/>
      <sz val="10"/>
      <name val="Arial"/>
      <family val="2"/>
    </font>
    <font>
      <sz val="10"/>
      <name val="Arial"/>
      <family val="2"/>
    </font>
    <font>
      <b/>
      <sz val="11"/>
      <name val="Times New Roman"/>
      <family val="1"/>
    </font>
    <font>
      <b/>
      <sz val="11"/>
      <color rgb="FF000000"/>
      <name val="Arial"/>
      <family val="2"/>
    </font>
    <font>
      <sz val="11"/>
      <color rgb="FF000000"/>
      <name val="Arial"/>
      <family val="2"/>
    </font>
    <font>
      <sz val="11"/>
      <color theme="1"/>
      <name val="Times New Roman"/>
      <family val="1"/>
    </font>
  </fonts>
  <fills count="15">
    <fill>
      <patternFill patternType="none"/>
    </fill>
    <fill>
      <patternFill patternType="gray125"/>
    </fill>
    <fill>
      <patternFill patternType="solid">
        <fgColor theme="4" tint="0.39997558519241921"/>
        <bgColor rgb="FFFDE9D9"/>
      </patternFill>
    </fill>
    <fill>
      <patternFill patternType="solid">
        <fgColor theme="4"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92D050"/>
        <bgColor rgb="FFFDE9D9"/>
      </patternFill>
    </fill>
    <fill>
      <patternFill patternType="solid">
        <fgColor rgb="FF92D050"/>
        <bgColor indexed="64"/>
      </patternFill>
    </fill>
    <fill>
      <patternFill patternType="solid">
        <fgColor theme="9" tint="0.59999389629810485"/>
        <bgColor indexed="64"/>
      </patternFill>
    </fill>
    <fill>
      <patternFill patternType="solid">
        <fgColor theme="1" tint="0.34998626667073579"/>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theme="2"/>
        <bgColor indexed="64"/>
      </patternFill>
    </fill>
    <fill>
      <patternFill patternType="solid">
        <fgColor theme="5"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6" fillId="0" borderId="4"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49" fontId="4" fillId="0" borderId="7" xfId="0" applyNumberFormat="1" applyFont="1" applyBorder="1"/>
    <xf numFmtId="49" fontId="7" fillId="0" borderId="7" xfId="0" applyNumberFormat="1" applyFont="1" applyBorder="1"/>
    <xf numFmtId="0" fontId="7" fillId="0" borderId="11" xfId="0" applyFont="1" applyBorder="1" applyAlignment="1">
      <alignment horizontal="left"/>
    </xf>
    <xf numFmtId="0" fontId="7" fillId="0" borderId="5" xfId="0" applyFont="1" applyBorder="1" applyAlignment="1">
      <alignment horizontal="center"/>
    </xf>
    <xf numFmtId="44" fontId="8" fillId="4" borderId="11" xfId="0" applyNumberFormat="1" applyFont="1" applyFill="1" applyBorder="1"/>
    <xf numFmtId="44" fontId="7" fillId="0" borderId="6" xfId="1" applyFont="1" applyFill="1" applyBorder="1"/>
    <xf numFmtId="0" fontId="9" fillId="0" borderId="11" xfId="0" applyFont="1" applyBorder="1" applyAlignment="1">
      <alignment horizontal="center" vertical="top" wrapText="1"/>
    </xf>
    <xf numFmtId="0" fontId="7" fillId="0" borderId="11" xfId="0" applyFont="1" applyBorder="1" applyAlignment="1">
      <alignment horizontal="center"/>
    </xf>
    <xf numFmtId="44" fontId="7" fillId="0" borderId="12" xfId="1" applyFont="1" applyFill="1" applyBorder="1"/>
    <xf numFmtId="0" fontId="10" fillId="0" borderId="11" xfId="0" applyFont="1" applyBorder="1" applyAlignment="1">
      <alignment horizontal="center"/>
    </xf>
    <xf numFmtId="49" fontId="12" fillId="0" borderId="17" xfId="0" applyNumberFormat="1" applyFont="1" applyBorder="1"/>
    <xf numFmtId="0" fontId="11" fillId="0" borderId="11" xfId="0" applyFont="1" applyBorder="1"/>
    <xf numFmtId="3" fontId="2" fillId="0" borderId="11" xfId="0" applyNumberFormat="1" applyFont="1" applyBorder="1"/>
    <xf numFmtId="0" fontId="2" fillId="9" borderId="11" xfId="0" applyFont="1" applyFill="1" applyBorder="1"/>
    <xf numFmtId="0" fontId="0" fillId="9" borderId="11" xfId="0" applyFill="1" applyBorder="1"/>
    <xf numFmtId="0" fontId="0" fillId="0" borderId="17" xfId="0" applyBorder="1"/>
    <xf numFmtId="0" fontId="0" fillId="10" borderId="0" xfId="0" applyFill="1"/>
    <xf numFmtId="166" fontId="2" fillId="9" borderId="11" xfId="1" applyNumberFormat="1" applyFont="1" applyFill="1" applyBorder="1"/>
    <xf numFmtId="0" fontId="2" fillId="6" borderId="8" xfId="0" applyFont="1" applyFill="1" applyBorder="1"/>
    <xf numFmtId="0" fontId="2" fillId="6" borderId="9" xfId="0" applyFont="1" applyFill="1" applyBorder="1"/>
    <xf numFmtId="0" fontId="2" fillId="6" borderId="16" xfId="0" applyFont="1" applyFill="1" applyBorder="1"/>
    <xf numFmtId="0" fontId="2" fillId="6" borderId="19" xfId="0" applyFont="1" applyFill="1" applyBorder="1"/>
    <xf numFmtId="44" fontId="2" fillId="6" borderId="21" xfId="0" applyNumberFormat="1" applyFont="1" applyFill="1" applyBorder="1"/>
    <xf numFmtId="44" fontId="2" fillId="4" borderId="22" xfId="0" applyNumberFormat="1" applyFont="1" applyFill="1" applyBorder="1"/>
    <xf numFmtId="44" fontId="0" fillId="0" borderId="11" xfId="0" applyNumberFormat="1" applyBorder="1"/>
    <xf numFmtId="0" fontId="0" fillId="0" borderId="11" xfId="0" applyBorder="1"/>
    <xf numFmtId="9" fontId="0" fillId="4" borderId="11" xfId="2" applyFont="1" applyFill="1" applyBorder="1"/>
    <xf numFmtId="44" fontId="0" fillId="4" borderId="18" xfId="1" applyFont="1" applyFill="1" applyBorder="1"/>
    <xf numFmtId="0" fontId="2" fillId="11" borderId="1" xfId="0" applyFont="1" applyFill="1" applyBorder="1"/>
    <xf numFmtId="164" fontId="12" fillId="4" borderId="11" xfId="0" applyNumberFormat="1" applyFont="1" applyFill="1" applyBorder="1" applyAlignment="1">
      <alignment horizontal="right"/>
    </xf>
    <xf numFmtId="3" fontId="12" fillId="4" borderId="11" xfId="0" applyNumberFormat="1" applyFont="1" applyFill="1" applyBorder="1" applyAlignment="1">
      <alignment horizontal="right"/>
    </xf>
    <xf numFmtId="44" fontId="0" fillId="4" borderId="11" xfId="1" applyFont="1" applyFill="1" applyBorder="1"/>
    <xf numFmtId="0" fontId="2" fillId="12" borderId="8" xfId="0" applyFont="1" applyFill="1" applyBorder="1"/>
    <xf numFmtId="0" fontId="0" fillId="12" borderId="9" xfId="0" applyFill="1" applyBorder="1"/>
    <xf numFmtId="0" fontId="0" fillId="12" borderId="16" xfId="0" applyFill="1" applyBorder="1"/>
    <xf numFmtId="0" fontId="11" fillId="12" borderId="8" xfId="0" applyFont="1" applyFill="1" applyBorder="1"/>
    <xf numFmtId="0" fontId="11" fillId="12" borderId="9" xfId="0" applyFont="1" applyFill="1" applyBorder="1"/>
    <xf numFmtId="0" fontId="11" fillId="12" borderId="16" xfId="0" applyFont="1" applyFill="1" applyBorder="1"/>
    <xf numFmtId="44" fontId="7" fillId="0" borderId="23" xfId="1" applyFont="1" applyFill="1" applyBorder="1"/>
    <xf numFmtId="0" fontId="4" fillId="0" borderId="17" xfId="0" applyFont="1" applyBorder="1"/>
    <xf numFmtId="0" fontId="7" fillId="0" borderId="0" xfId="0" applyFont="1" applyAlignment="1">
      <alignment horizontal="center"/>
    </xf>
    <xf numFmtId="0" fontId="9" fillId="0" borderId="0" xfId="0" applyFont="1" applyAlignment="1">
      <alignment horizontal="center" vertical="top" wrapText="1"/>
    </xf>
    <xf numFmtId="44" fontId="8" fillId="0" borderId="0" xfId="0" applyNumberFormat="1" applyFont="1"/>
    <xf numFmtId="44" fontId="7" fillId="0" borderId="24" xfId="1" applyFont="1" applyFill="1" applyBorder="1"/>
    <xf numFmtId="49" fontId="4" fillId="5" borderId="25" xfId="0" applyNumberFormat="1" applyFont="1" applyFill="1" applyBorder="1"/>
    <xf numFmtId="0" fontId="2" fillId="5" borderId="26" xfId="0" applyFont="1" applyFill="1" applyBorder="1"/>
    <xf numFmtId="44" fontId="2" fillId="5" borderId="27" xfId="0" applyNumberFormat="1" applyFont="1" applyFill="1" applyBorder="1"/>
    <xf numFmtId="49" fontId="4" fillId="0" borderId="0" xfId="0" applyNumberFormat="1" applyFont="1"/>
    <xf numFmtId="0" fontId="2" fillId="0" borderId="0" xfId="0" applyFont="1"/>
    <xf numFmtId="44" fontId="2" fillId="0" borderId="0" xfId="0" applyNumberFormat="1" applyFont="1"/>
    <xf numFmtId="49" fontId="4" fillId="0" borderId="28" xfId="0" applyNumberFormat="1" applyFont="1" applyBorder="1"/>
    <xf numFmtId="0" fontId="2" fillId="0" borderId="26" xfId="0" applyFont="1" applyBorder="1"/>
    <xf numFmtId="44" fontId="2" fillId="0" borderId="27" xfId="0" applyNumberFormat="1" applyFont="1" applyBorder="1"/>
    <xf numFmtId="7" fontId="8" fillId="4" borderId="11" xfId="1" applyNumberFormat="1" applyFont="1" applyFill="1" applyBorder="1"/>
    <xf numFmtId="0" fontId="16" fillId="0" borderId="11" xfId="0" applyFont="1" applyBorder="1" applyAlignment="1">
      <alignment horizontal="center" vertical="top" wrapText="1"/>
    </xf>
    <xf numFmtId="165" fontId="0" fillId="14" borderId="11" xfId="0" applyNumberFormat="1" applyFill="1" applyBorder="1"/>
    <xf numFmtId="44" fontId="0" fillId="14" borderId="11" xfId="1" applyFont="1" applyFill="1" applyBorder="1"/>
    <xf numFmtId="44" fontId="2" fillId="14" borderId="11" xfId="1" applyFont="1" applyFill="1" applyBorder="1"/>
    <xf numFmtId="0" fontId="0" fillId="9" borderId="11" xfId="0" applyFill="1" applyBorder="1" applyAlignment="1">
      <alignment horizontal="center"/>
    </xf>
    <xf numFmtId="0" fontId="2" fillId="6" borderId="20" xfId="0" applyFont="1" applyFill="1" applyBorder="1" applyAlignment="1">
      <alignment horizontal="center"/>
    </xf>
    <xf numFmtId="0" fontId="2" fillId="11" borderId="2" xfId="0" applyFont="1" applyFill="1" applyBorder="1" applyAlignment="1">
      <alignment horizontal="center"/>
    </xf>
    <xf numFmtId="0" fontId="15" fillId="13" borderId="20" xfId="0" applyFont="1" applyFill="1" applyBorder="1" applyAlignment="1">
      <alignment horizontal="left" wrapText="1"/>
    </xf>
    <xf numFmtId="0" fontId="0" fillId="13" borderId="20" xfId="0" applyFill="1" applyBorder="1" applyAlignment="1">
      <alignment horizontal="left"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4" fillId="0" borderId="8"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xf>
    <xf numFmtId="0" fontId="5" fillId="8" borderId="2" xfId="0" applyFont="1" applyFill="1" applyBorder="1" applyAlignment="1">
      <alignment horizontal="center"/>
    </xf>
    <xf numFmtId="0" fontId="5" fillId="8" borderId="3" xfId="0" applyFont="1" applyFill="1" applyBorder="1" applyAlignment="1">
      <alignment horizontal="center"/>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3" fillId="0" borderId="0" xfId="0" applyFont="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3172</xdr:rowOff>
    </xdr:from>
    <xdr:to>
      <xdr:col>19</xdr:col>
      <xdr:colOff>76200</xdr:colOff>
      <xdr:row>63</xdr:row>
      <xdr:rowOff>152399</xdr:rowOff>
    </xdr:to>
    <xdr:sp macro="" textlink="">
      <xdr:nvSpPr>
        <xdr:cNvPr id="2" name="Rectangle 1">
          <a:extLst>
            <a:ext uri="{FF2B5EF4-FFF2-40B4-BE49-F238E27FC236}">
              <a16:creationId xmlns:a16="http://schemas.microsoft.com/office/drawing/2014/main" id="{A982CD62-1C82-4B44-AFE7-CCFDCDD17621}"/>
            </a:ext>
          </a:extLst>
        </xdr:cNvPr>
        <xdr:cNvSpPr/>
      </xdr:nvSpPr>
      <xdr:spPr>
        <a:xfrm>
          <a:off x="85725" y="193672"/>
          <a:ext cx="19764375" cy="1196022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0</xdr:col>
      <xdr:colOff>190501</xdr:colOff>
      <xdr:row>1</xdr:row>
      <xdr:rowOff>133350</xdr:rowOff>
    </xdr:from>
    <xdr:to>
      <xdr:col>18</xdr:col>
      <xdr:colOff>552451</xdr:colOff>
      <xdr:row>63</xdr:row>
      <xdr:rowOff>76200</xdr:rowOff>
    </xdr:to>
    <xdr:sp macro="" textlink="">
      <xdr:nvSpPr>
        <xdr:cNvPr id="3" name="TextBox 2">
          <a:extLst>
            <a:ext uri="{FF2B5EF4-FFF2-40B4-BE49-F238E27FC236}">
              <a16:creationId xmlns:a16="http://schemas.microsoft.com/office/drawing/2014/main" id="{D4739170-C9DC-4531-9964-8E68633936C0}"/>
            </a:ext>
          </a:extLst>
        </xdr:cNvPr>
        <xdr:cNvSpPr txBox="1"/>
      </xdr:nvSpPr>
      <xdr:spPr>
        <a:xfrm>
          <a:off x="190501" y="323850"/>
          <a:ext cx="19526250" cy="1175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1. Labor Category Development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Labor categories were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developed to support the objectives from the PWS that the labor categories address.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2. Direct Labor Rate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Direct Labor is the cost of labor that can be specifically identified and charged to this specific student transportation requirements. These employees perform the actual work required by the contract.</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3 Indirect Cost Structure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Fringe Benefits:</a:t>
          </a:r>
          <a:r>
            <a:rPr kumimoji="0" lang="en-US" sz="1100" b="0" i="0" u="none" strike="noStrike" kern="0" cap="none" spc="0" normalizeH="0" baseline="0" noProof="0">
              <a:ln>
                <a:noFill/>
              </a:ln>
              <a:solidFill>
                <a:prstClr val="black"/>
              </a:solidFill>
              <a:effectLst/>
              <a:uLnTx/>
              <a:uFillTx/>
              <a:latin typeface="+mn-lt"/>
              <a:ea typeface="+mn-ea"/>
              <a:cs typeface="+mn-cs"/>
            </a:rPr>
            <a:t> Includes benefits such as health insurance, retirement contributions, payroll taxes, and paid leave, as applicable.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Overhead:</a:t>
          </a:r>
          <a:r>
            <a:rPr kumimoji="0" lang="en-US" sz="1100" b="0" i="0" u="none" strike="noStrike" kern="0" cap="none" spc="0" normalizeH="0" baseline="0" noProof="0">
              <a:ln>
                <a:noFill/>
              </a:ln>
              <a:solidFill>
                <a:prstClr val="black"/>
              </a:solidFill>
              <a:effectLst/>
              <a:uLnTx/>
              <a:uFillTx/>
              <a:latin typeface="+mn-lt"/>
              <a:ea typeface="+mn-ea"/>
              <a:cs typeface="+mn-cs"/>
            </a:rPr>
            <a:t>  Covers indirect labor, facilities, equipment, utilities, and program support costs.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General &amp; Administrative (G&amp;A):</a:t>
          </a:r>
          <a:r>
            <a:rPr kumimoji="0" lang="en-US" sz="1100" b="0" i="0" u="none" strike="noStrike" kern="0" cap="none" spc="0" normalizeH="0" baseline="0" noProof="0">
              <a:ln>
                <a:noFill/>
              </a:ln>
              <a:solidFill>
                <a:prstClr val="black"/>
              </a:solidFill>
              <a:effectLst/>
              <a:uLnTx/>
              <a:uFillTx/>
              <a:latin typeface="+mn-lt"/>
              <a:ea typeface="+mn-ea"/>
              <a:cs typeface="+mn-cs"/>
            </a:rPr>
            <a:t>  Covers corporate-level expenses including finance, HR, legal, and executive management.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Fee/Profit:</a:t>
          </a:r>
          <a:r>
            <a:rPr kumimoji="0" lang="en-US" sz="1100" b="0" i="0" u="none" strike="noStrike" kern="0" cap="none" spc="0" normalizeH="0" baseline="0" noProof="0">
              <a:ln>
                <a:noFill/>
              </a:ln>
              <a:solidFill>
                <a:prstClr val="black"/>
              </a:solidFill>
              <a:effectLst/>
              <a:uLnTx/>
              <a:uFillTx/>
              <a:latin typeface="+mn-lt"/>
              <a:ea typeface="+mn-ea"/>
              <a:cs typeface="+mn-cs"/>
            </a:rPr>
            <a:t> Represents contractor profit consistent with competitive federal services contracting environments.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4. Escalation :</a:t>
          </a:r>
          <a:r>
            <a:rPr kumimoji="0" lang="en-US" sz="1100" b="0" i="0" u="none" strike="noStrike" kern="0" cap="none" spc="0" normalizeH="0" baseline="0" noProof="0">
              <a:ln>
                <a:noFill/>
              </a:ln>
              <a:solidFill>
                <a:prstClr val="black"/>
              </a:solidFill>
              <a:effectLst/>
              <a:uLnTx/>
              <a:uFillTx/>
              <a:latin typeface="+mn-lt"/>
              <a:ea typeface="+mn-ea"/>
              <a:cs typeface="+mn-cs"/>
            </a:rPr>
            <a:t>Expected wage inflation in the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area(s) where contract performance will take place </a:t>
          </a:r>
          <a:r>
            <a:rPr kumimoji="0" lang="en-US" sz="1100" b="0" i="0" u="none" strike="noStrike" kern="0" cap="none" spc="0" normalizeH="0" baseline="0" noProof="0">
              <a:ln>
                <a:noFill/>
              </a:ln>
              <a:solidFill>
                <a:prstClr val="black"/>
              </a:solidFill>
              <a:effectLst/>
              <a:uLnTx/>
              <a:uFillTx/>
              <a:latin typeface="+mn-lt"/>
              <a:ea typeface="+mn-ea"/>
              <a:cs typeface="+mn-cs"/>
            </a:rPr>
            <a:t>labor market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Anticipated increases in compensation for cleared and specialized personnel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lang="en-US" sz="1100" b="1" i="0" baseline="0">
              <a:solidFill>
                <a:schemeClr val="dk1"/>
              </a:solidFill>
              <a:effectLst/>
              <a:latin typeface="+mn-lt"/>
              <a:ea typeface="+mn-ea"/>
              <a:cs typeface="+mn-cs"/>
            </a:rPr>
            <a:t>5. Fleet Capital &amp; Operating Cost Development</a:t>
          </a:r>
          <a:endParaRPr lang="en-US">
            <a:effectLst/>
          </a:endParaRPr>
        </a:p>
        <a:p>
          <a:pPr eaLnBrk="1" fontAlgn="auto" latinLnBrk="0" hangingPunct="1"/>
          <a:r>
            <a:rPr lang="en-US" sz="1100" b="0" i="0" baseline="0">
              <a:solidFill>
                <a:schemeClr val="dk1"/>
              </a:solidFill>
              <a:effectLst/>
              <a:latin typeface="+mn-lt"/>
              <a:ea typeface="+mn-ea"/>
              <a:cs typeface="+mn-cs"/>
            </a:rPr>
            <a:t>Fleet capital and operating costs required to acquire, maintain, and operate vehicles and equipment dedicated to or utilized in direct support of the PWS requirements.</a:t>
          </a:r>
          <a:endParaRPr lang="en-US">
            <a:effectLst/>
          </a:endParaRPr>
        </a:p>
        <a:p>
          <a:pPr eaLnBrk="1" fontAlgn="auto" latinLnBrk="0" hangingPunct="1"/>
          <a:r>
            <a:rPr lang="en-US" sz="1100" b="0" i="0" baseline="0">
              <a:solidFill>
                <a:schemeClr val="dk1"/>
              </a:solidFill>
              <a:effectLst/>
              <a:latin typeface="+mn-lt"/>
              <a:ea typeface="+mn-ea"/>
              <a:cs typeface="+mn-cs"/>
            </a:rPr>
            <a:t>	-Cost Composition: the estimate accounts for both capital components (such as vehicle depreciation, capital lease charges or financing costs) compliant with FAR 31.205-11 and operating components (including fuel, routine maintenance, repairs, tires, insurance, state registration and mandatory local licensing fees.</a:t>
          </a:r>
          <a:endParaRPr lang="en-US">
            <a:effectLst/>
          </a:endParaRPr>
        </a:p>
        <a:p>
          <a:pPr eaLnBrk="1" fontAlgn="auto" latinLnBrk="0" hangingPunct="1"/>
          <a:r>
            <a:rPr lang="en-US" sz="1100" b="0" i="0" baseline="0">
              <a:solidFill>
                <a:schemeClr val="dk1"/>
              </a:solidFill>
              <a:effectLst/>
              <a:latin typeface="+mn-lt"/>
              <a:ea typeface="+mn-ea"/>
              <a:cs typeface="+mn-cs"/>
            </a:rPr>
            <a:t>	-Pricing Assumption: Because this is a fixed-price requirement, fleet capital and operating costs are incorporated into the fixed unit or total prices. The Offeror assumes the risk of market fluctuations in fuel prices, maintenance expenses, and vehicle parts. Projections used reflect realistic lifecycle cost assumptions over  </a:t>
          </a:r>
          <a:endParaRPr lang="en-US">
            <a:effectLst/>
          </a:endParaRPr>
        </a:p>
        <a:p>
          <a:pPr eaLnBrk="1" fontAlgn="auto" latinLnBrk="0" hangingPunct="1"/>
          <a:r>
            <a:rPr lang="en-US" sz="1100" b="0" i="0" baseline="0">
              <a:solidFill>
                <a:schemeClr val="dk1"/>
              </a:solidFill>
              <a:effectLst/>
              <a:latin typeface="+mn-lt"/>
              <a:ea typeface="+mn-ea"/>
              <a:cs typeface="+mn-cs"/>
            </a:rPr>
            <a:t>	   the period of performance without adjustment for actual cost variances.</a:t>
          </a:r>
          <a:endParaRPr lang="en-US">
            <a:effectLst/>
          </a:endParaRPr>
        </a:p>
        <a:p>
          <a:pPr eaLnBrk="1" fontAlgn="auto" latinLnBrk="0" hangingPunct="1"/>
          <a:r>
            <a:rPr lang="en-US" sz="1100" b="0" i="0" baseline="0">
              <a:solidFill>
                <a:schemeClr val="dk1"/>
              </a:solidFill>
              <a:effectLst/>
              <a:latin typeface="+mn-lt"/>
              <a:ea typeface="+mn-ea"/>
              <a:cs typeface="+mn-cs"/>
            </a:rPr>
            <a:t>	-Allocation &amp; Basis of Projections: Fleet quantities, vehicle types and mileage/usage assumptions are tied directly to operational support volume, geographic dispersion, and travel requirements within the place of performance. Option year pricing incorporates appropriate vehicle maintenance inflation and fuel price trend factors 	where applicable.</a:t>
          </a:r>
          <a:endParaRPr lang="en-US">
            <a:effectLst/>
          </a:endParaRPr>
        </a:p>
        <a:p>
          <a:pPr eaLnBrk="1" fontAlgn="auto" latinLnBrk="0" hangingPunct="1"/>
          <a:r>
            <a:rPr lang="en-US" sz="1100" b="1" i="0" baseline="0">
              <a:solidFill>
                <a:schemeClr val="dk1"/>
              </a:solidFill>
              <a:effectLst/>
              <a:latin typeface="+mn-lt"/>
              <a:ea typeface="+mn-ea"/>
              <a:cs typeface="+mn-cs"/>
            </a:rPr>
            <a:t>6. Other Direct Cost (ODCs)</a:t>
          </a:r>
          <a:endParaRPr lang="en-US">
            <a:effectLst/>
          </a:endParaRPr>
        </a:p>
        <a:p>
          <a:pPr eaLnBrk="1" fontAlgn="auto" latinLnBrk="0" hangingPunct="1"/>
          <a:r>
            <a:rPr lang="en-US" sz="1100" b="0" i="0" baseline="0">
              <a:solidFill>
                <a:schemeClr val="dk1"/>
              </a:solidFill>
              <a:effectLst/>
              <a:latin typeface="+mn-lt"/>
              <a:ea typeface="+mn-ea"/>
              <a:cs typeface="+mn-cs"/>
            </a:rPr>
            <a:t>ODCs to capture essential non-labor, non-fleet expenses requried for successful contract performance that are not otherwise included in indirect cost pools or standard labor pricing.  Under a fixed-price arrangement, projected ODCs are incorporated into the fixed unit or total price. ODCs may include but are not limited to:</a:t>
          </a:r>
          <a:endParaRPr lang="en-US">
            <a:effectLst/>
          </a:endParaRPr>
        </a:p>
        <a:p>
          <a:pPr eaLnBrk="1" fontAlgn="auto" latinLnBrk="0" hangingPunct="1"/>
          <a:r>
            <a:rPr lang="en-US" sz="1100" b="0" i="0" baseline="0">
              <a:solidFill>
                <a:schemeClr val="dk1"/>
              </a:solidFill>
              <a:effectLst/>
              <a:latin typeface="+mn-lt"/>
              <a:ea typeface="+mn-ea"/>
              <a:cs typeface="+mn-cs"/>
            </a:rPr>
            <a:t>	-Materials and Supplies: Software licenses, training materials, office supplies or specialized equipment required exclusively for contract execution.</a:t>
          </a:r>
          <a:endParaRPr lang="en-US">
            <a:effectLst/>
          </a:endParaRPr>
        </a:p>
        <a:p>
          <a:pPr eaLnBrk="1" fontAlgn="auto" latinLnBrk="0" hangingPunct="1"/>
          <a:r>
            <a:rPr lang="en-US" sz="1100" b="0" i="0" baseline="0">
              <a:solidFill>
                <a:schemeClr val="dk1"/>
              </a:solidFill>
              <a:effectLst/>
              <a:latin typeface="+mn-lt"/>
              <a:ea typeface="+mn-ea"/>
              <a:cs typeface="+mn-cs"/>
            </a:rPr>
            <a:t>	-Driver &amp; Safety Training: Specialized training required to ensure all personnel operating government or contractor-owned fleet vehicles meet strict regulatory, safety and operational standards. </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odea-my.sharepoint.com/personal/esther_yi_dodea_edu/Documents/Desktop/Transportation%20IGCE%20Template_080626.xlsx" TargetMode="External"/><Relationship Id="rId1" Type="http://schemas.openxmlformats.org/officeDocument/2006/relationships/externalLinkPath" Target="https://dodea-my.sharepoint.com/personal/esther_yi_dodea_edu/Documents/Desktop/Transportation%20IGCE%20Template_0806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GCE Cover Page"/>
      <sheetName val="CLIN Structure"/>
      <sheetName val="Instructions &amp; Assumptions"/>
      <sheetName val="Definitions"/>
      <sheetName val="Base Year"/>
      <sheetName val="Option 1"/>
      <sheetName val="Option 2"/>
      <sheetName val="Option 3"/>
      <sheetName val="Option 4"/>
      <sheetName val="Option 5"/>
      <sheetName val="Option 6"/>
      <sheetName val="Option 7"/>
      <sheetName val="Option 8"/>
      <sheetName val="Option 9"/>
      <sheetName val="52.217-8 Six month ext"/>
      <sheetName val="Data"/>
    </sheetNames>
    <sheetDataSet>
      <sheetData sheetId="0" refreshError="1">
        <row r="13">
          <cell r="A13" t="str">
            <v>Daily Commute Driver</v>
          </cell>
        </row>
        <row r="14">
          <cell r="A14" t="str">
            <v>SPED Driver</v>
          </cell>
        </row>
        <row r="19">
          <cell r="A19" t="str">
            <v>Alternate Contract Manager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31351-3385-4CBA-9FF2-BAEA4ADEBE6A}">
  <dimension ref="A1:M32"/>
  <sheetViews>
    <sheetView workbookViewId="0">
      <selection activeCell="A28" sqref="A28"/>
    </sheetView>
  </sheetViews>
  <sheetFormatPr defaultRowHeight="15" x14ac:dyDescent="0.25"/>
  <cols>
    <col min="1" max="1" width="59.7109375" customWidth="1"/>
    <col min="2" max="2" width="14.140625" bestFit="1" customWidth="1"/>
    <col min="3" max="3" width="16" bestFit="1" customWidth="1"/>
    <col min="4" max="4" width="11" bestFit="1" customWidth="1"/>
    <col min="5" max="5" width="20.28515625" bestFit="1" customWidth="1"/>
    <col min="6" max="6" width="17.42578125" customWidth="1"/>
    <col min="7" max="8" width="18.28515625" customWidth="1"/>
    <col min="9" max="9" width="17.42578125" customWidth="1"/>
    <col min="10" max="10" width="19.140625" customWidth="1"/>
    <col min="12" max="12" width="21" customWidth="1"/>
  </cols>
  <sheetData>
    <row r="1" spans="1:13" ht="150.75" customHeight="1" x14ac:dyDescent="0.25">
      <c r="A1" s="66" t="s">
        <v>0</v>
      </c>
      <c r="B1" s="67"/>
      <c r="C1" s="67"/>
      <c r="D1" s="67"/>
      <c r="E1" s="67"/>
      <c r="F1" s="67"/>
      <c r="G1" s="67"/>
      <c r="H1" s="67"/>
      <c r="I1" s="67"/>
      <c r="J1" s="67"/>
    </row>
    <row r="2" spans="1:13" x14ac:dyDescent="0.25">
      <c r="A2" s="37" t="s">
        <v>1</v>
      </c>
      <c r="B2" s="38"/>
      <c r="C2" s="38"/>
      <c r="D2" s="38"/>
      <c r="E2" s="38"/>
      <c r="F2" s="38"/>
      <c r="G2" s="38"/>
      <c r="H2" s="38"/>
      <c r="I2" s="38"/>
      <c r="J2" s="39"/>
    </row>
    <row r="3" spans="1:13" x14ac:dyDescent="0.25">
      <c r="A3" s="40" t="s">
        <v>2</v>
      </c>
      <c r="B3" s="41" t="s">
        <v>3</v>
      </c>
      <c r="C3" s="41" t="s">
        <v>4</v>
      </c>
      <c r="D3" s="41" t="s">
        <v>5</v>
      </c>
      <c r="E3" s="41" t="s">
        <v>6</v>
      </c>
      <c r="F3" s="41" t="s">
        <v>7</v>
      </c>
      <c r="G3" s="41" t="s">
        <v>8</v>
      </c>
      <c r="H3" s="41" t="s">
        <v>9</v>
      </c>
      <c r="I3" s="41" t="s">
        <v>10</v>
      </c>
      <c r="J3" s="42" t="s">
        <v>11</v>
      </c>
      <c r="L3" s="16" t="s">
        <v>12</v>
      </c>
      <c r="M3" s="16" t="s">
        <v>13</v>
      </c>
    </row>
    <row r="4" spans="1:13" x14ac:dyDescent="0.25">
      <c r="A4" s="15" t="str">
        <f xml:space="preserve"> '[1]IGCE Cover Page'!A13</f>
        <v>Daily Commute Driver</v>
      </c>
      <c r="B4" s="34">
        <v>0</v>
      </c>
      <c r="C4" s="35">
        <v>0</v>
      </c>
      <c r="D4" s="36">
        <v>0</v>
      </c>
      <c r="E4" s="60">
        <f>C4*D4</f>
        <v>0</v>
      </c>
      <c r="F4" s="61">
        <f>E4*$M$4</f>
        <v>0</v>
      </c>
      <c r="G4" s="61">
        <f>(E4+F4)*$M$5</f>
        <v>0</v>
      </c>
      <c r="H4" s="61">
        <f>(E4+F4+G4)*$M$6</f>
        <v>0</v>
      </c>
      <c r="I4" s="61">
        <f>(E4+F4+G4+H4)*$M$7</f>
        <v>0</v>
      </c>
      <c r="J4" s="60">
        <f>E4+F4+G4+H4+I4</f>
        <v>0</v>
      </c>
      <c r="L4" s="29" t="s">
        <v>7</v>
      </c>
      <c r="M4" s="31">
        <v>0</v>
      </c>
    </row>
    <row r="5" spans="1:13" x14ac:dyDescent="0.25">
      <c r="A5" s="15" t="str">
        <f xml:space="preserve"> '[1]IGCE Cover Page'!A14</f>
        <v>SPED Driver</v>
      </c>
      <c r="B5" s="34"/>
      <c r="C5" s="35"/>
      <c r="D5" s="36">
        <v>0</v>
      </c>
      <c r="E5" s="60">
        <f t="shared" ref="E5:E12" si="0">C5*D5</f>
        <v>0</v>
      </c>
      <c r="F5" s="61">
        <f t="shared" ref="F5:F12" si="1">E5*$M$4</f>
        <v>0</v>
      </c>
      <c r="G5" s="61">
        <f t="shared" ref="G5:G12" si="2">(E5+F5)*$M$5</f>
        <v>0</v>
      </c>
      <c r="H5" s="61">
        <f t="shared" ref="H5:H12" si="3">(E5+F5+G5)*$M$6</f>
        <v>0</v>
      </c>
      <c r="I5" s="61">
        <f t="shared" ref="I5:I12" si="4">(E5+F5+G5+H5)*$M$7</f>
        <v>0</v>
      </c>
      <c r="J5" s="60">
        <f>E5+F5+G5+H5+I5</f>
        <v>0</v>
      </c>
      <c r="L5" s="30" t="s">
        <v>8</v>
      </c>
      <c r="M5" s="31">
        <v>0</v>
      </c>
    </row>
    <row r="6" spans="1:13" x14ac:dyDescent="0.25">
      <c r="A6" s="15" t="s">
        <v>14</v>
      </c>
      <c r="B6" s="34"/>
      <c r="C6" s="35"/>
      <c r="D6" s="36">
        <v>0</v>
      </c>
      <c r="E6" s="60">
        <f t="shared" si="0"/>
        <v>0</v>
      </c>
      <c r="F6" s="61">
        <f t="shared" si="1"/>
        <v>0</v>
      </c>
      <c r="G6" s="61">
        <f>(E6+F6)*$M$5</f>
        <v>0</v>
      </c>
      <c r="H6" s="61">
        <f t="shared" si="3"/>
        <v>0</v>
      </c>
      <c r="I6" s="61">
        <f>(E6+F6+G6+H6)*$M$7</f>
        <v>0</v>
      </c>
      <c r="J6" s="60">
        <f t="shared" ref="J6:J12" si="5">E6+F6+G6+H6+I6</f>
        <v>0</v>
      </c>
      <c r="L6" s="30" t="s">
        <v>9</v>
      </c>
      <c r="M6" s="31">
        <v>0</v>
      </c>
    </row>
    <row r="7" spans="1:13" x14ac:dyDescent="0.25">
      <c r="A7" s="15" t="s">
        <v>15</v>
      </c>
      <c r="B7" s="34"/>
      <c r="C7" s="35"/>
      <c r="D7" s="36">
        <v>0</v>
      </c>
      <c r="E7" s="60">
        <f t="shared" si="0"/>
        <v>0</v>
      </c>
      <c r="F7" s="61">
        <f t="shared" si="1"/>
        <v>0</v>
      </c>
      <c r="G7" s="61">
        <f t="shared" si="2"/>
        <v>0</v>
      </c>
      <c r="H7" s="61">
        <f t="shared" si="3"/>
        <v>0</v>
      </c>
      <c r="I7" s="61">
        <f t="shared" si="4"/>
        <v>0</v>
      </c>
      <c r="J7" s="60">
        <f t="shared" si="5"/>
        <v>0</v>
      </c>
      <c r="L7" s="30" t="s">
        <v>10</v>
      </c>
      <c r="M7" s="31">
        <v>0</v>
      </c>
    </row>
    <row r="8" spans="1:13" x14ac:dyDescent="0.25">
      <c r="A8" s="15" t="s">
        <v>16</v>
      </c>
      <c r="B8" s="34"/>
      <c r="C8" s="35"/>
      <c r="D8" s="36">
        <v>0</v>
      </c>
      <c r="E8" s="60">
        <f t="shared" si="0"/>
        <v>0</v>
      </c>
      <c r="F8" s="61">
        <f t="shared" si="1"/>
        <v>0</v>
      </c>
      <c r="G8" s="61">
        <f>(E8+F8)*$M$5</f>
        <v>0</v>
      </c>
      <c r="H8" s="61">
        <f t="shared" si="3"/>
        <v>0</v>
      </c>
      <c r="I8" s="61">
        <f t="shared" si="4"/>
        <v>0</v>
      </c>
      <c r="J8" s="60">
        <f t="shared" si="5"/>
        <v>0</v>
      </c>
    </row>
    <row r="9" spans="1:13" x14ac:dyDescent="0.25">
      <c r="A9" s="15" t="s">
        <v>17</v>
      </c>
      <c r="B9" s="34"/>
      <c r="C9" s="35"/>
      <c r="D9" s="36">
        <v>0</v>
      </c>
      <c r="E9" s="60">
        <f t="shared" si="0"/>
        <v>0</v>
      </c>
      <c r="F9" s="61">
        <f t="shared" si="1"/>
        <v>0</v>
      </c>
      <c r="G9" s="61">
        <f t="shared" si="2"/>
        <v>0</v>
      </c>
      <c r="H9" s="61">
        <f t="shared" si="3"/>
        <v>0</v>
      </c>
      <c r="I9" s="61">
        <f t="shared" si="4"/>
        <v>0</v>
      </c>
      <c r="J9" s="60">
        <f t="shared" si="5"/>
        <v>0</v>
      </c>
    </row>
    <row r="10" spans="1:13" x14ac:dyDescent="0.25">
      <c r="A10" s="15" t="s">
        <v>18</v>
      </c>
      <c r="B10" s="34"/>
      <c r="C10" s="35"/>
      <c r="D10" s="36">
        <v>0</v>
      </c>
      <c r="E10" s="60">
        <f t="shared" si="0"/>
        <v>0</v>
      </c>
      <c r="F10" s="61">
        <f t="shared" si="1"/>
        <v>0</v>
      </c>
      <c r="G10" s="61">
        <f t="shared" si="2"/>
        <v>0</v>
      </c>
      <c r="H10" s="61">
        <f t="shared" si="3"/>
        <v>0</v>
      </c>
      <c r="I10" s="61">
        <f t="shared" si="4"/>
        <v>0</v>
      </c>
      <c r="J10" s="60">
        <f t="shared" si="5"/>
        <v>0</v>
      </c>
    </row>
    <row r="11" spans="1:13" x14ac:dyDescent="0.25">
      <c r="A11" s="15" t="s">
        <v>19</v>
      </c>
      <c r="B11" s="34"/>
      <c r="C11" s="35"/>
      <c r="D11" s="36"/>
      <c r="E11" s="60"/>
      <c r="F11" s="61"/>
      <c r="G11" s="61"/>
      <c r="H11" s="61"/>
      <c r="I11" s="61"/>
      <c r="J11" s="60"/>
    </row>
    <row r="12" spans="1:13" x14ac:dyDescent="0.25">
      <c r="A12" s="15" t="str">
        <f xml:space="preserve"> '[1]IGCE Cover Page'!A19</f>
        <v>Alternate Contract Manager</v>
      </c>
      <c r="B12" s="34"/>
      <c r="C12" s="35"/>
      <c r="D12" s="36">
        <v>0</v>
      </c>
      <c r="E12" s="60">
        <f t="shared" si="0"/>
        <v>0</v>
      </c>
      <c r="F12" s="61">
        <f t="shared" si="1"/>
        <v>0</v>
      </c>
      <c r="G12" s="61">
        <f t="shared" si="2"/>
        <v>0</v>
      </c>
      <c r="H12" s="61">
        <f t="shared" si="3"/>
        <v>0</v>
      </c>
      <c r="I12" s="61">
        <f t="shared" si="4"/>
        <v>0</v>
      </c>
      <c r="J12" s="60">
        <f t="shared" si="5"/>
        <v>0</v>
      </c>
    </row>
    <row r="13" spans="1:13" x14ac:dyDescent="0.25">
      <c r="A13" s="16" t="s">
        <v>20</v>
      </c>
      <c r="B13" s="17">
        <f>SUM(B4:B12)</f>
        <v>0</v>
      </c>
      <c r="C13" s="17">
        <f>SUM(C4:C12)</f>
        <v>0</v>
      </c>
      <c r="D13" s="17"/>
      <c r="E13" s="62">
        <f t="shared" ref="E13:J13" si="6">SUM(E4:E12)</f>
        <v>0</v>
      </c>
      <c r="F13" s="62">
        <f t="shared" si="6"/>
        <v>0</v>
      </c>
      <c r="G13" s="62">
        <f t="shared" si="6"/>
        <v>0</v>
      </c>
      <c r="H13" s="62">
        <f t="shared" si="6"/>
        <v>0</v>
      </c>
      <c r="I13" s="62">
        <f t="shared" si="6"/>
        <v>0</v>
      </c>
      <c r="J13" s="62">
        <f t="shared" si="6"/>
        <v>0</v>
      </c>
    </row>
    <row r="15" spans="1:13" x14ac:dyDescent="0.25">
      <c r="A15" s="18" t="s">
        <v>166</v>
      </c>
      <c r="B15" s="19"/>
      <c r="C15" s="19"/>
      <c r="D15" s="19"/>
      <c r="E15" s="19"/>
      <c r="F15" s="19"/>
      <c r="G15" s="19"/>
      <c r="H15" s="19"/>
      <c r="I15" s="19"/>
      <c r="J15" s="19"/>
    </row>
    <row r="16" spans="1:13" x14ac:dyDescent="0.25">
      <c r="A16" s="20" t="s">
        <v>167</v>
      </c>
      <c r="B16" s="21"/>
      <c r="C16" s="21"/>
      <c r="D16" s="21"/>
      <c r="E16" s="21"/>
      <c r="F16" s="21"/>
      <c r="G16" s="21"/>
      <c r="H16" s="21"/>
      <c r="I16" s="21"/>
      <c r="J16" s="32">
        <v>0</v>
      </c>
    </row>
    <row r="17" spans="1:10" x14ac:dyDescent="0.25">
      <c r="A17" s="20" t="s">
        <v>22</v>
      </c>
      <c r="B17" s="21"/>
      <c r="C17" s="21"/>
      <c r="D17" s="21"/>
      <c r="E17" s="21"/>
      <c r="F17" s="21"/>
      <c r="G17" s="21"/>
      <c r="H17" s="21"/>
      <c r="I17" s="21"/>
      <c r="J17" s="32">
        <v>0</v>
      </c>
    </row>
    <row r="18" spans="1:10" x14ac:dyDescent="0.25">
      <c r="A18" s="20" t="s">
        <v>23</v>
      </c>
      <c r="B18" s="21"/>
      <c r="C18" s="21"/>
      <c r="D18" s="21"/>
      <c r="E18" s="21"/>
      <c r="F18" s="21"/>
      <c r="G18" s="21"/>
      <c r="H18" s="21"/>
      <c r="I18" s="21"/>
      <c r="J18" s="32">
        <v>0</v>
      </c>
    </row>
    <row r="19" spans="1:10" x14ac:dyDescent="0.25">
      <c r="A19" s="20" t="s">
        <v>24</v>
      </c>
      <c r="B19" s="21"/>
      <c r="C19" s="21"/>
      <c r="D19" s="21"/>
      <c r="E19" s="21"/>
      <c r="F19" s="21"/>
      <c r="G19" s="21"/>
      <c r="H19" s="21"/>
      <c r="I19" s="21"/>
      <c r="J19" s="32">
        <v>0</v>
      </c>
    </row>
    <row r="20" spans="1:10" x14ac:dyDescent="0.25">
      <c r="A20" s="20" t="s">
        <v>25</v>
      </c>
      <c r="B20" s="21"/>
      <c r="C20" s="21"/>
      <c r="D20" s="21"/>
      <c r="E20" s="21"/>
      <c r="F20" s="21"/>
      <c r="G20" s="21"/>
      <c r="H20" s="21"/>
      <c r="I20" s="21"/>
      <c r="J20" s="32">
        <v>0</v>
      </c>
    </row>
    <row r="21" spans="1:10" x14ac:dyDescent="0.25">
      <c r="A21" s="20" t="s">
        <v>26</v>
      </c>
      <c r="B21" s="21"/>
      <c r="C21" s="21"/>
      <c r="D21" s="21"/>
      <c r="E21" s="21"/>
      <c r="F21" s="21"/>
      <c r="G21" s="21"/>
      <c r="H21" s="21"/>
      <c r="I21" s="21"/>
      <c r="J21" s="32">
        <v>0</v>
      </c>
    </row>
    <row r="22" spans="1:10" x14ac:dyDescent="0.25">
      <c r="A22" s="20" t="s">
        <v>27</v>
      </c>
      <c r="B22" s="21"/>
      <c r="C22" s="21"/>
      <c r="D22" s="21"/>
      <c r="E22" s="21"/>
      <c r="F22" s="21"/>
      <c r="G22" s="21"/>
      <c r="H22" s="21"/>
      <c r="I22" s="21"/>
      <c r="J22" s="32">
        <v>0</v>
      </c>
    </row>
    <row r="23" spans="1:10" x14ac:dyDescent="0.25">
      <c r="A23" s="20" t="s">
        <v>28</v>
      </c>
      <c r="B23" s="21"/>
      <c r="C23" s="21"/>
      <c r="D23" s="21"/>
      <c r="E23" s="21"/>
      <c r="F23" s="21"/>
      <c r="G23" s="21"/>
      <c r="H23" s="21"/>
      <c r="I23" s="21"/>
      <c r="J23" s="32"/>
    </row>
    <row r="24" spans="1:10" x14ac:dyDescent="0.25">
      <c r="A24" s="18" t="s">
        <v>21</v>
      </c>
      <c r="B24" s="63"/>
      <c r="C24" s="63"/>
      <c r="D24" s="63"/>
      <c r="E24" s="63"/>
      <c r="F24" s="63"/>
      <c r="G24" s="63"/>
      <c r="H24" s="63"/>
      <c r="I24" s="63"/>
      <c r="J24" s="22">
        <f>SUM(J16:J22)</f>
        <v>0</v>
      </c>
    </row>
    <row r="26" spans="1:10" x14ac:dyDescent="0.25">
      <c r="A26" s="23" t="s">
        <v>29</v>
      </c>
      <c r="B26" s="24"/>
      <c r="C26" s="24"/>
      <c r="D26" s="24"/>
      <c r="E26" s="24"/>
      <c r="F26" s="24"/>
      <c r="G26" s="24"/>
      <c r="H26" s="24"/>
      <c r="I26" s="24"/>
      <c r="J26" s="25"/>
    </row>
    <row r="27" spans="1:10" x14ac:dyDescent="0.25">
      <c r="A27" s="20" t="s">
        <v>30</v>
      </c>
      <c r="B27" s="21"/>
      <c r="C27" s="21"/>
      <c r="D27" s="21"/>
      <c r="E27" s="21"/>
      <c r="F27" s="21"/>
      <c r="G27" s="21"/>
      <c r="H27" s="21"/>
      <c r="I27" s="21"/>
      <c r="J27" s="32">
        <v>0</v>
      </c>
    </row>
    <row r="28" spans="1:10" x14ac:dyDescent="0.25">
      <c r="A28" s="20" t="s">
        <v>168</v>
      </c>
      <c r="B28" s="21"/>
      <c r="C28" s="21"/>
      <c r="D28" s="21"/>
      <c r="E28" s="21"/>
      <c r="F28" s="21"/>
      <c r="G28" s="21"/>
      <c r="H28" s="21"/>
      <c r="I28" s="21"/>
      <c r="J28" s="32">
        <v>0</v>
      </c>
    </row>
    <row r="29" spans="1:10" x14ac:dyDescent="0.25">
      <c r="A29" s="20" t="s">
        <v>31</v>
      </c>
      <c r="B29" s="21"/>
      <c r="C29" s="21"/>
      <c r="D29" s="21"/>
      <c r="E29" s="21"/>
      <c r="F29" s="21"/>
      <c r="G29" s="21"/>
      <c r="H29" s="21"/>
      <c r="I29" s="21"/>
      <c r="J29" s="32">
        <v>0</v>
      </c>
    </row>
    <row r="30" spans="1:10" x14ac:dyDescent="0.25">
      <c r="A30" s="26" t="s">
        <v>32</v>
      </c>
      <c r="B30" s="64"/>
      <c r="C30" s="64"/>
      <c r="D30" s="64"/>
      <c r="E30" s="64"/>
      <c r="F30" s="64"/>
      <c r="G30" s="64"/>
      <c r="H30" s="64"/>
      <c r="I30" s="64"/>
      <c r="J30" s="27">
        <f>SUM(J27:J29)</f>
        <v>0</v>
      </c>
    </row>
    <row r="31" spans="1:10" ht="15.75" thickBot="1" x14ac:dyDescent="0.3"/>
    <row r="32" spans="1:10" ht="15.75" thickBot="1" x14ac:dyDescent="0.3">
      <c r="A32" s="33" t="s">
        <v>33</v>
      </c>
      <c r="B32" s="65"/>
      <c r="C32" s="65"/>
      <c r="D32" s="65"/>
      <c r="E32" s="65"/>
      <c r="F32" s="65"/>
      <c r="G32" s="65"/>
      <c r="H32" s="65"/>
      <c r="I32" s="65"/>
      <c r="J32" s="28">
        <f>J13+J24+J30</f>
        <v>0</v>
      </c>
    </row>
  </sheetData>
  <mergeCells count="4">
    <mergeCell ref="B24:I24"/>
    <mergeCell ref="B30:I30"/>
    <mergeCell ref="B32:I32"/>
    <mergeCell ref="A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87172-065B-448F-8E8C-B96A7091D1F7}">
  <dimension ref="B1:G124"/>
  <sheetViews>
    <sheetView tabSelected="1" workbookViewId="0">
      <selection activeCell="L11" sqref="L11"/>
    </sheetView>
  </sheetViews>
  <sheetFormatPr defaultRowHeight="15" x14ac:dyDescent="0.25"/>
  <cols>
    <col min="2" max="2" width="10.85546875" customWidth="1"/>
    <col min="3" max="3" width="96" customWidth="1"/>
    <col min="4" max="4" width="8.140625" bestFit="1" customWidth="1"/>
    <col min="5" max="5" width="9.85546875" customWidth="1"/>
    <col min="6" max="6" width="12.7109375" bestFit="1" customWidth="1"/>
    <col min="7" max="7" width="15.7109375" customWidth="1"/>
  </cols>
  <sheetData>
    <row r="1" spans="2:7" ht="18.75" x14ac:dyDescent="0.3">
      <c r="B1" s="85" t="s">
        <v>34</v>
      </c>
      <c r="C1" s="85"/>
      <c r="D1" s="85"/>
      <c r="E1" s="85"/>
      <c r="F1" s="85"/>
      <c r="G1" s="85"/>
    </row>
    <row r="2" spans="2:7" ht="18.75" x14ac:dyDescent="0.3">
      <c r="B2" s="85" t="s">
        <v>35</v>
      </c>
      <c r="C2" s="85"/>
      <c r="D2" s="85"/>
      <c r="E2" s="85"/>
      <c r="F2" s="85"/>
      <c r="G2" s="85"/>
    </row>
    <row r="3" spans="2:7" ht="18.75" x14ac:dyDescent="0.3">
      <c r="B3" s="85" t="s">
        <v>36</v>
      </c>
      <c r="C3" s="85"/>
      <c r="D3" s="85"/>
      <c r="E3" s="85"/>
      <c r="F3" s="85"/>
      <c r="G3" s="85"/>
    </row>
    <row r="4" spans="2:7" ht="18.75" x14ac:dyDescent="0.3">
      <c r="B4" s="85" t="s">
        <v>37</v>
      </c>
      <c r="C4" s="85"/>
      <c r="D4" s="85"/>
      <c r="E4" s="85"/>
      <c r="F4" s="85"/>
      <c r="G4" s="85"/>
    </row>
    <row r="5" spans="2:7" ht="15.75" thickBot="1" x14ac:dyDescent="0.3"/>
    <row r="6" spans="2:7" ht="16.5" thickBot="1" x14ac:dyDescent="0.3">
      <c r="B6" s="81" t="s">
        <v>38</v>
      </c>
      <c r="C6" s="82"/>
      <c r="D6" s="83" t="s">
        <v>39</v>
      </c>
      <c r="E6" s="83"/>
      <c r="F6" s="83"/>
      <c r="G6" s="84"/>
    </row>
    <row r="7" spans="2:7" ht="31.5" x14ac:dyDescent="0.25">
      <c r="B7" s="1" t="s">
        <v>40</v>
      </c>
      <c r="C7" s="2" t="s">
        <v>41</v>
      </c>
      <c r="D7" s="3" t="s">
        <v>42</v>
      </c>
      <c r="E7" s="3" t="s">
        <v>43</v>
      </c>
      <c r="F7" s="3" t="s">
        <v>44</v>
      </c>
      <c r="G7" s="4" t="s">
        <v>45</v>
      </c>
    </row>
    <row r="8" spans="2:7" ht="15.75" x14ac:dyDescent="0.25">
      <c r="B8" s="5" t="s">
        <v>46</v>
      </c>
      <c r="C8" s="71" t="s">
        <v>47</v>
      </c>
      <c r="D8" s="72"/>
      <c r="E8" s="72"/>
      <c r="F8" s="72"/>
      <c r="G8" s="73"/>
    </row>
    <row r="9" spans="2:7" ht="15.75" x14ac:dyDescent="0.25">
      <c r="B9" s="6" t="s">
        <v>48</v>
      </c>
      <c r="C9" s="7" t="s">
        <v>160</v>
      </c>
      <c r="D9" s="8" t="s">
        <v>49</v>
      </c>
      <c r="E9" s="8">
        <v>180</v>
      </c>
      <c r="F9" s="58"/>
      <c r="G9" s="10">
        <f>SUM(F9*E9)</f>
        <v>0</v>
      </c>
    </row>
    <row r="10" spans="2:7" ht="15.75" x14ac:dyDescent="0.25">
      <c r="B10" s="6" t="s">
        <v>50</v>
      </c>
      <c r="C10" s="7" t="s">
        <v>161</v>
      </c>
      <c r="D10" s="8" t="s">
        <v>51</v>
      </c>
      <c r="E10" s="59">
        <f>(180*7)*2</f>
        <v>2520</v>
      </c>
      <c r="F10" s="9"/>
      <c r="G10" s="10">
        <f>SUM(F10*E10)</f>
        <v>0</v>
      </c>
    </row>
    <row r="11" spans="2:7" ht="15.75" x14ac:dyDescent="0.25">
      <c r="B11" s="5" t="s">
        <v>52</v>
      </c>
      <c r="C11" s="71" t="s">
        <v>53</v>
      </c>
      <c r="D11" s="72"/>
      <c r="E11" s="72"/>
      <c r="F11" s="72"/>
      <c r="G11" s="73"/>
    </row>
    <row r="12" spans="2:7" ht="15.75" x14ac:dyDescent="0.25">
      <c r="B12" s="6" t="s">
        <v>54</v>
      </c>
      <c r="C12" s="7" t="s">
        <v>162</v>
      </c>
      <c r="D12" s="14" t="s">
        <v>49</v>
      </c>
      <c r="E12" s="11">
        <v>180</v>
      </c>
      <c r="F12" s="9"/>
      <c r="G12" s="13">
        <f t="shared" ref="G12:G13" si="0">SUM(F12*E12)</f>
        <v>0</v>
      </c>
    </row>
    <row r="13" spans="2:7" ht="15.75" x14ac:dyDescent="0.25">
      <c r="B13" s="6" t="s">
        <v>55</v>
      </c>
      <c r="C13" s="7" t="s">
        <v>163</v>
      </c>
      <c r="D13" s="14" t="s">
        <v>51</v>
      </c>
      <c r="E13" s="59">
        <f>(180*6)*2</f>
        <v>2160</v>
      </c>
      <c r="F13" s="9"/>
      <c r="G13" s="13">
        <f t="shared" si="0"/>
        <v>0</v>
      </c>
    </row>
    <row r="14" spans="2:7" ht="15.75" x14ac:dyDescent="0.25">
      <c r="B14" s="5" t="s">
        <v>56</v>
      </c>
      <c r="C14" s="71" t="s">
        <v>57</v>
      </c>
      <c r="D14" s="72"/>
      <c r="E14" s="72"/>
      <c r="F14" s="72"/>
      <c r="G14" s="73"/>
    </row>
    <row r="15" spans="2:7" ht="15.75" x14ac:dyDescent="0.25">
      <c r="B15" s="6" t="s">
        <v>58</v>
      </c>
      <c r="C15" s="7" t="s">
        <v>59</v>
      </c>
      <c r="D15" s="8" t="s">
        <v>159</v>
      </c>
      <c r="E15" s="11">
        <v>12</v>
      </c>
      <c r="F15" s="9"/>
      <c r="G15" s="10">
        <f>SUM(F15*E15)</f>
        <v>0</v>
      </c>
    </row>
    <row r="16" spans="2:7" ht="15.75" x14ac:dyDescent="0.25">
      <c r="B16" s="6" t="s">
        <v>60</v>
      </c>
      <c r="C16" s="7" t="s">
        <v>61</v>
      </c>
      <c r="D16" s="8" t="s">
        <v>159</v>
      </c>
      <c r="E16" s="11">
        <v>58</v>
      </c>
      <c r="F16" s="9"/>
      <c r="G16" s="10">
        <f t="shared" ref="G16" si="1">SUM(F16*E16)</f>
        <v>0</v>
      </c>
    </row>
    <row r="17" spans="2:7" ht="15.75" x14ac:dyDescent="0.25">
      <c r="B17" s="5" t="s">
        <v>62</v>
      </c>
      <c r="C17" s="68" t="s">
        <v>63</v>
      </c>
      <c r="D17" s="69"/>
      <c r="E17" s="69"/>
      <c r="F17" s="69"/>
      <c r="G17" s="70"/>
    </row>
    <row r="18" spans="2:7" ht="15.75" x14ac:dyDescent="0.25">
      <c r="B18" s="6" t="s">
        <v>64</v>
      </c>
      <c r="C18" s="7" t="s">
        <v>65</v>
      </c>
      <c r="D18" s="8" t="s">
        <v>159</v>
      </c>
      <c r="E18" s="11">
        <v>12</v>
      </c>
      <c r="F18" s="9"/>
      <c r="G18" s="43">
        <f>E18*F18</f>
        <v>0</v>
      </c>
    </row>
    <row r="19" spans="2:7" ht="15.75" x14ac:dyDescent="0.25">
      <c r="B19" s="6" t="s">
        <v>66</v>
      </c>
      <c r="C19" s="7" t="s">
        <v>67</v>
      </c>
      <c r="D19" s="8" t="s">
        <v>159</v>
      </c>
      <c r="E19" s="11">
        <v>58</v>
      </c>
      <c r="F19" s="9"/>
      <c r="G19" s="43">
        <f>E19*F19</f>
        <v>0</v>
      </c>
    </row>
    <row r="20" spans="2:7" ht="15.75" x14ac:dyDescent="0.25">
      <c r="B20" s="5" t="s">
        <v>68</v>
      </c>
      <c r="C20" s="44" t="s">
        <v>69</v>
      </c>
      <c r="D20" s="45"/>
      <c r="E20" s="46"/>
      <c r="F20" s="47"/>
      <c r="G20" s="48"/>
    </row>
    <row r="21" spans="2:7" ht="15.75" x14ac:dyDescent="0.25">
      <c r="B21" s="6" t="s">
        <v>70</v>
      </c>
      <c r="C21" s="7" t="s">
        <v>164</v>
      </c>
      <c r="D21" s="12" t="s">
        <v>49</v>
      </c>
      <c r="E21" s="11">
        <v>25</v>
      </c>
      <c r="F21" s="9"/>
      <c r="G21" s="43">
        <f t="shared" ref="G21:G22" si="2">E21*F21</f>
        <v>0</v>
      </c>
    </row>
    <row r="22" spans="2:7" ht="15.75" x14ac:dyDescent="0.25">
      <c r="B22" s="6" t="s">
        <v>71</v>
      </c>
      <c r="C22" s="7" t="s">
        <v>165</v>
      </c>
      <c r="D22" s="8" t="s">
        <v>51</v>
      </c>
      <c r="E22" s="11">
        <f>(1*25)*2</f>
        <v>50</v>
      </c>
      <c r="F22" s="9"/>
      <c r="G22" s="43">
        <f t="shared" si="2"/>
        <v>0</v>
      </c>
    </row>
    <row r="23" spans="2:7" ht="16.5" thickBot="1" x14ac:dyDescent="0.3">
      <c r="B23" s="49" t="s">
        <v>72</v>
      </c>
      <c r="C23" s="50"/>
      <c r="D23" s="50"/>
      <c r="E23" s="50"/>
      <c r="F23" s="50"/>
      <c r="G23" s="51">
        <f>SUM(G9:G22)</f>
        <v>0</v>
      </c>
    </row>
    <row r="24" spans="2:7" ht="15.75" x14ac:dyDescent="0.25">
      <c r="B24" s="52"/>
      <c r="C24" s="53"/>
      <c r="D24" s="53"/>
      <c r="E24" s="53"/>
      <c r="F24" s="53"/>
      <c r="G24" s="54"/>
    </row>
    <row r="25" spans="2:7" ht="16.5" thickBot="1" x14ac:dyDescent="0.3">
      <c r="B25" s="52"/>
      <c r="C25" s="53"/>
      <c r="D25" s="53"/>
      <c r="E25" s="53"/>
      <c r="F25" s="53"/>
      <c r="G25" s="54"/>
    </row>
    <row r="26" spans="2:7" ht="16.5" thickBot="1" x14ac:dyDescent="0.3">
      <c r="B26" s="81" t="s">
        <v>38</v>
      </c>
      <c r="C26" s="82"/>
      <c r="D26" s="83" t="s">
        <v>73</v>
      </c>
      <c r="E26" s="83"/>
      <c r="F26" s="83"/>
      <c r="G26" s="84"/>
    </row>
    <row r="27" spans="2:7" ht="31.5" x14ac:dyDescent="0.25">
      <c r="B27" s="1" t="s">
        <v>40</v>
      </c>
      <c r="C27" s="2" t="s">
        <v>41</v>
      </c>
      <c r="D27" s="3" t="s">
        <v>42</v>
      </c>
      <c r="E27" s="3" t="s">
        <v>43</v>
      </c>
      <c r="F27" s="3" t="s">
        <v>44</v>
      </c>
      <c r="G27" s="4" t="s">
        <v>45</v>
      </c>
    </row>
    <row r="28" spans="2:7" ht="15.75" x14ac:dyDescent="0.25">
      <c r="B28" s="5" t="s">
        <v>74</v>
      </c>
      <c r="C28" s="71" t="str">
        <f t="shared" ref="C28:C42" si="3">C8</f>
        <v xml:space="preserve">Daily Commute Transportation Service </v>
      </c>
      <c r="D28" s="72"/>
      <c r="E28" s="72"/>
      <c r="F28" s="72"/>
      <c r="G28" s="73"/>
    </row>
    <row r="29" spans="2:7" ht="15.75" x14ac:dyDescent="0.25">
      <c r="B29" s="6" t="s">
        <v>75</v>
      </c>
      <c r="C29" s="7" t="str">
        <f t="shared" si="3"/>
        <v>Daily Commute Bus Transportation Service</v>
      </c>
      <c r="D29" s="8" t="str">
        <f>D9</f>
        <v>Days</v>
      </c>
      <c r="E29" s="8">
        <f>E9</f>
        <v>180</v>
      </c>
      <c r="F29" s="9"/>
      <c r="G29" s="10">
        <f>SUM(F29*E29)</f>
        <v>0</v>
      </c>
    </row>
    <row r="30" spans="2:7" ht="15.75" x14ac:dyDescent="0.25">
      <c r="B30" s="6" t="s">
        <v>76</v>
      </c>
      <c r="C30" s="7" t="str">
        <f t="shared" si="3"/>
        <v>Safety Attendant (Pre-K~Gr 2 Bus Routes )</v>
      </c>
      <c r="D30" s="8" t="str">
        <f>D10</f>
        <v>Runs</v>
      </c>
      <c r="E30" s="8">
        <f>E10</f>
        <v>2520</v>
      </c>
      <c r="F30" s="9"/>
      <c r="G30" s="10">
        <f>SUM(F30*E30)</f>
        <v>0</v>
      </c>
    </row>
    <row r="31" spans="2:7" ht="15.75" x14ac:dyDescent="0.25">
      <c r="B31" s="5" t="s">
        <v>77</v>
      </c>
      <c r="C31" s="71" t="str">
        <f t="shared" si="3"/>
        <v>Special Education (SPED) Transportation Service</v>
      </c>
      <c r="D31" s="72"/>
      <c r="E31" s="72"/>
      <c r="F31" s="72"/>
      <c r="G31" s="73"/>
    </row>
    <row r="32" spans="2:7" ht="15.75" x14ac:dyDescent="0.25">
      <c r="B32" s="6" t="s">
        <v>78</v>
      </c>
      <c r="C32" s="7" t="str">
        <f t="shared" si="3"/>
        <v>Regular SPED Bus Transportation Services</v>
      </c>
      <c r="D32" s="8" t="str">
        <f>D12</f>
        <v>Days</v>
      </c>
      <c r="E32" s="8">
        <f>E12</f>
        <v>180</v>
      </c>
      <c r="F32" s="9"/>
      <c r="G32" s="13">
        <f t="shared" ref="G32:G33" si="4">SUM(F32*E32)</f>
        <v>0</v>
      </c>
    </row>
    <row r="33" spans="2:7" ht="15.75" x14ac:dyDescent="0.25">
      <c r="B33" s="6" t="s">
        <v>79</v>
      </c>
      <c r="C33" s="7" t="str">
        <f t="shared" si="3"/>
        <v>Regular Safety Aides</v>
      </c>
      <c r="D33" s="8" t="str">
        <f>D13</f>
        <v>Runs</v>
      </c>
      <c r="E33" s="8">
        <f>E13</f>
        <v>2160</v>
      </c>
      <c r="F33" s="9"/>
      <c r="G33" s="13">
        <f t="shared" si="4"/>
        <v>0</v>
      </c>
    </row>
    <row r="34" spans="2:7" ht="15.75" x14ac:dyDescent="0.25">
      <c r="B34" s="5" t="s">
        <v>80</v>
      </c>
      <c r="C34" s="71" t="str">
        <f t="shared" si="3"/>
        <v>Curricular Transportation Service</v>
      </c>
      <c r="D34" s="72"/>
      <c r="E34" s="72"/>
      <c r="F34" s="72"/>
      <c r="G34" s="73"/>
    </row>
    <row r="35" spans="2:7" ht="15.75" x14ac:dyDescent="0.25">
      <c r="B35" s="6" t="s">
        <v>81</v>
      </c>
      <c r="C35" s="7" t="str">
        <f t="shared" si="3"/>
        <v xml:space="preserve">Curricular Transportation Service (0-4 hours not to include the break in between) </v>
      </c>
      <c r="D35" s="8" t="str">
        <f>D15</f>
        <v>Job</v>
      </c>
      <c r="E35" s="8">
        <f>E15</f>
        <v>12</v>
      </c>
      <c r="F35" s="9"/>
      <c r="G35" s="10">
        <f>SUM(F35*E35)</f>
        <v>0</v>
      </c>
    </row>
    <row r="36" spans="2:7" ht="15.75" x14ac:dyDescent="0.25">
      <c r="B36" s="6" t="s">
        <v>82</v>
      </c>
      <c r="C36" s="7" t="str">
        <f t="shared" si="3"/>
        <v xml:space="preserve">Curricular Transportation Service (4-8 hours not to include the break in between) </v>
      </c>
      <c r="D36" s="8" t="str">
        <f>D16</f>
        <v>Job</v>
      </c>
      <c r="E36" s="8">
        <f>E16</f>
        <v>58</v>
      </c>
      <c r="F36" s="9"/>
      <c r="G36" s="10">
        <f t="shared" ref="G36" si="5">SUM(F36*E36)</f>
        <v>0</v>
      </c>
    </row>
    <row r="37" spans="2:7" ht="15.75" x14ac:dyDescent="0.25">
      <c r="B37" s="5" t="s">
        <v>83</v>
      </c>
      <c r="C37" s="68" t="str">
        <f t="shared" si="3"/>
        <v>Co-Curricular Transportation Service (Service Per Each Trip)</v>
      </c>
      <c r="D37" s="69"/>
      <c r="E37" s="69"/>
      <c r="F37" s="69"/>
      <c r="G37" s="70"/>
    </row>
    <row r="38" spans="2:7" ht="15.75" x14ac:dyDescent="0.25">
      <c r="B38" s="6" t="s">
        <v>84</v>
      </c>
      <c r="C38" s="7" t="str">
        <f t="shared" si="3"/>
        <v>Co-Curricular Transportation Service (0-4 hours not to include the break in between)</v>
      </c>
      <c r="D38" s="8" t="str">
        <f>D18</f>
        <v>Job</v>
      </c>
      <c r="E38" s="8">
        <f>E18</f>
        <v>12</v>
      </c>
      <c r="F38" s="9"/>
      <c r="G38" s="43">
        <f>E38*F38</f>
        <v>0</v>
      </c>
    </row>
    <row r="39" spans="2:7" ht="15.75" x14ac:dyDescent="0.25">
      <c r="B39" s="6" t="s">
        <v>85</v>
      </c>
      <c r="C39" s="7" t="str">
        <f t="shared" si="3"/>
        <v xml:space="preserve">Co-Curricular Transportation Service  (4-8 hours not to include the break in between) </v>
      </c>
      <c r="D39" s="8" t="str">
        <f>D19</f>
        <v>Job</v>
      </c>
      <c r="E39" s="8">
        <f>E19</f>
        <v>58</v>
      </c>
      <c r="F39" s="9"/>
      <c r="G39" s="43">
        <f>E39*F39</f>
        <v>0</v>
      </c>
    </row>
    <row r="40" spans="2:7" ht="15.75" x14ac:dyDescent="0.25">
      <c r="B40" s="5" t="s">
        <v>86</v>
      </c>
      <c r="C40" s="44" t="str">
        <f t="shared" si="3"/>
        <v>Extended School Year (ESY) Transportation Service</v>
      </c>
      <c r="D40" s="45"/>
      <c r="E40" s="46"/>
      <c r="F40" s="47"/>
      <c r="G40" s="48"/>
    </row>
    <row r="41" spans="2:7" ht="15.75" x14ac:dyDescent="0.25">
      <c r="B41" s="6" t="s">
        <v>87</v>
      </c>
      <c r="C41" s="7" t="str">
        <f t="shared" si="3"/>
        <v xml:space="preserve">ESY Special Needs Transportation Service </v>
      </c>
      <c r="D41" s="12" t="str">
        <f>D21</f>
        <v>Days</v>
      </c>
      <c r="E41" s="12">
        <f>E21</f>
        <v>25</v>
      </c>
      <c r="F41" s="9"/>
      <c r="G41" s="43">
        <f t="shared" ref="G41:G42" si="6">E41*F41</f>
        <v>0</v>
      </c>
    </row>
    <row r="42" spans="2:7" ht="15.75" x14ac:dyDescent="0.25">
      <c r="B42" s="6" t="s">
        <v>88</v>
      </c>
      <c r="C42" s="7" t="str">
        <f t="shared" si="3"/>
        <v>ESY Safety Aides</v>
      </c>
      <c r="D42" s="8" t="str">
        <f>D22</f>
        <v>Runs</v>
      </c>
      <c r="E42" s="8">
        <f>E22</f>
        <v>50</v>
      </c>
      <c r="F42" s="9"/>
      <c r="G42" s="43">
        <f t="shared" si="6"/>
        <v>0</v>
      </c>
    </row>
    <row r="43" spans="2:7" ht="16.5" thickBot="1" x14ac:dyDescent="0.3">
      <c r="B43" s="49" t="s">
        <v>89</v>
      </c>
      <c r="C43" s="50"/>
      <c r="D43" s="50"/>
      <c r="E43" s="50"/>
      <c r="F43" s="50"/>
      <c r="G43" s="51">
        <f>SUM(G29:G42)</f>
        <v>0</v>
      </c>
    </row>
    <row r="44" spans="2:7" ht="15.75" x14ac:dyDescent="0.25">
      <c r="B44" s="52"/>
      <c r="C44" s="53"/>
      <c r="D44" s="53"/>
      <c r="E44" s="53"/>
      <c r="F44" s="53"/>
      <c r="G44" s="54"/>
    </row>
    <row r="45" spans="2:7" ht="16.5" thickBot="1" x14ac:dyDescent="0.3">
      <c r="B45" s="52"/>
      <c r="C45" s="53"/>
      <c r="D45" s="53"/>
      <c r="E45" s="53"/>
      <c r="F45" s="53"/>
      <c r="G45" s="54"/>
    </row>
    <row r="46" spans="2:7" ht="16.5" thickBot="1" x14ac:dyDescent="0.3">
      <c r="B46" s="81" t="s">
        <v>38</v>
      </c>
      <c r="C46" s="82"/>
      <c r="D46" s="83" t="s">
        <v>90</v>
      </c>
      <c r="E46" s="83"/>
      <c r="F46" s="83"/>
      <c r="G46" s="84"/>
    </row>
    <row r="47" spans="2:7" ht="31.5" x14ac:dyDescent="0.25">
      <c r="B47" s="1" t="s">
        <v>40</v>
      </c>
      <c r="C47" s="2" t="s">
        <v>41</v>
      </c>
      <c r="D47" s="3" t="s">
        <v>42</v>
      </c>
      <c r="E47" s="3" t="s">
        <v>43</v>
      </c>
      <c r="F47" s="3" t="s">
        <v>44</v>
      </c>
      <c r="G47" s="4" t="s">
        <v>45</v>
      </c>
    </row>
    <row r="48" spans="2:7" ht="15.75" x14ac:dyDescent="0.25">
      <c r="B48" s="5" t="s">
        <v>91</v>
      </c>
      <c r="C48" s="71" t="str">
        <f t="shared" ref="C48:C62" si="7">C28</f>
        <v xml:space="preserve">Daily Commute Transportation Service </v>
      </c>
      <c r="D48" s="72"/>
      <c r="E48" s="72"/>
      <c r="F48" s="72"/>
      <c r="G48" s="73"/>
    </row>
    <row r="49" spans="2:7" ht="15.75" x14ac:dyDescent="0.25">
      <c r="B49" s="6" t="s">
        <v>92</v>
      </c>
      <c r="C49" s="7" t="str">
        <f t="shared" si="7"/>
        <v>Daily Commute Bus Transportation Service</v>
      </c>
      <c r="D49" s="8" t="str">
        <f>D9</f>
        <v>Days</v>
      </c>
      <c r="E49" s="8">
        <f>E9</f>
        <v>180</v>
      </c>
      <c r="F49" s="9"/>
      <c r="G49" s="10">
        <f>SUM(F49*E49)</f>
        <v>0</v>
      </c>
    </row>
    <row r="50" spans="2:7" ht="15.75" x14ac:dyDescent="0.25">
      <c r="B50" s="6" t="s">
        <v>93</v>
      </c>
      <c r="C50" s="7" t="str">
        <f t="shared" si="7"/>
        <v>Safety Attendant (Pre-K~Gr 2 Bus Routes )</v>
      </c>
      <c r="D50" s="8" t="str">
        <f>D10</f>
        <v>Runs</v>
      </c>
      <c r="E50" s="8">
        <f>E10</f>
        <v>2520</v>
      </c>
      <c r="F50" s="9"/>
      <c r="G50" s="10">
        <f>SUM(F50*E50)</f>
        <v>0</v>
      </c>
    </row>
    <row r="51" spans="2:7" ht="15.75" x14ac:dyDescent="0.25">
      <c r="B51" s="5" t="s">
        <v>94</v>
      </c>
      <c r="C51" s="71" t="str">
        <f t="shared" si="7"/>
        <v>Special Education (SPED) Transportation Service</v>
      </c>
      <c r="D51" s="72"/>
      <c r="E51" s="72"/>
      <c r="F51" s="72"/>
      <c r="G51" s="73"/>
    </row>
    <row r="52" spans="2:7" ht="15.75" x14ac:dyDescent="0.25">
      <c r="B52" s="6" t="s">
        <v>95</v>
      </c>
      <c r="C52" s="7" t="str">
        <f t="shared" si="7"/>
        <v>Regular SPED Bus Transportation Services</v>
      </c>
      <c r="D52" s="8" t="str">
        <f>D12</f>
        <v>Days</v>
      </c>
      <c r="E52" s="8">
        <f>E12</f>
        <v>180</v>
      </c>
      <c r="F52" s="9"/>
      <c r="G52" s="13">
        <f t="shared" ref="G52:G53" si="8">SUM(F52*E52)</f>
        <v>0</v>
      </c>
    </row>
    <row r="53" spans="2:7" ht="15.75" x14ac:dyDescent="0.25">
      <c r="B53" s="6" t="s">
        <v>96</v>
      </c>
      <c r="C53" s="7" t="str">
        <f t="shared" si="7"/>
        <v>Regular Safety Aides</v>
      </c>
      <c r="D53" s="8" t="str">
        <f>D13</f>
        <v>Runs</v>
      </c>
      <c r="E53" s="8">
        <f>E13</f>
        <v>2160</v>
      </c>
      <c r="F53" s="9"/>
      <c r="G53" s="13">
        <f t="shared" si="8"/>
        <v>0</v>
      </c>
    </row>
    <row r="54" spans="2:7" ht="15.75" x14ac:dyDescent="0.25">
      <c r="B54" s="5" t="s">
        <v>97</v>
      </c>
      <c r="C54" s="71" t="str">
        <f t="shared" si="7"/>
        <v>Curricular Transportation Service</v>
      </c>
      <c r="D54" s="72"/>
      <c r="E54" s="72"/>
      <c r="F54" s="72"/>
      <c r="G54" s="73"/>
    </row>
    <row r="55" spans="2:7" ht="15.75" x14ac:dyDescent="0.25">
      <c r="B55" s="6" t="s">
        <v>98</v>
      </c>
      <c r="C55" s="7" t="str">
        <f t="shared" si="7"/>
        <v xml:space="preserve">Curricular Transportation Service (0-4 hours not to include the break in between) </v>
      </c>
      <c r="D55" s="8" t="str">
        <f>D15</f>
        <v>Job</v>
      </c>
      <c r="E55" s="8">
        <f>E15</f>
        <v>12</v>
      </c>
      <c r="F55" s="9"/>
      <c r="G55" s="10">
        <f>SUM(F55*E55)</f>
        <v>0</v>
      </c>
    </row>
    <row r="56" spans="2:7" ht="15.75" x14ac:dyDescent="0.25">
      <c r="B56" s="6" t="s">
        <v>99</v>
      </c>
      <c r="C56" s="7" t="str">
        <f t="shared" si="7"/>
        <v xml:space="preserve">Curricular Transportation Service (4-8 hours not to include the break in between) </v>
      </c>
      <c r="D56" s="8" t="str">
        <f>D16</f>
        <v>Job</v>
      </c>
      <c r="E56" s="8">
        <f>E16</f>
        <v>58</v>
      </c>
      <c r="F56" s="9"/>
      <c r="G56" s="10">
        <f t="shared" ref="G56" si="9">SUM(F56*E56)</f>
        <v>0</v>
      </c>
    </row>
    <row r="57" spans="2:7" ht="15.75" x14ac:dyDescent="0.25">
      <c r="B57" s="5" t="s">
        <v>100</v>
      </c>
      <c r="C57" s="68" t="str">
        <f t="shared" si="7"/>
        <v>Co-Curricular Transportation Service (Service Per Each Trip)</v>
      </c>
      <c r="D57" s="69"/>
      <c r="E57" s="69"/>
      <c r="F57" s="69"/>
      <c r="G57" s="70"/>
    </row>
    <row r="58" spans="2:7" ht="15.75" x14ac:dyDescent="0.25">
      <c r="B58" s="6" t="s">
        <v>101</v>
      </c>
      <c r="C58" s="7" t="str">
        <f t="shared" si="7"/>
        <v>Co-Curricular Transportation Service (0-4 hours not to include the break in between)</v>
      </c>
      <c r="D58" s="8" t="str">
        <f>D18</f>
        <v>Job</v>
      </c>
      <c r="E58" s="8">
        <f>E18</f>
        <v>12</v>
      </c>
      <c r="F58" s="9"/>
      <c r="G58" s="43">
        <f>E58*F58</f>
        <v>0</v>
      </c>
    </row>
    <row r="59" spans="2:7" ht="15.75" x14ac:dyDescent="0.25">
      <c r="B59" s="6" t="s">
        <v>102</v>
      </c>
      <c r="C59" s="7" t="str">
        <f t="shared" si="7"/>
        <v xml:space="preserve">Co-Curricular Transportation Service  (4-8 hours not to include the break in between) </v>
      </c>
      <c r="D59" s="8" t="str">
        <f>D19</f>
        <v>Job</v>
      </c>
      <c r="E59" s="8">
        <f>E19</f>
        <v>58</v>
      </c>
      <c r="F59" s="9"/>
      <c r="G59" s="43">
        <f>E59*F59</f>
        <v>0</v>
      </c>
    </row>
    <row r="60" spans="2:7" ht="15.75" x14ac:dyDescent="0.25">
      <c r="B60" s="5" t="s">
        <v>103</v>
      </c>
      <c r="C60" s="44" t="str">
        <f t="shared" si="7"/>
        <v>Extended School Year (ESY) Transportation Service</v>
      </c>
      <c r="D60" s="45"/>
      <c r="E60" s="46"/>
      <c r="F60" s="47"/>
      <c r="G60" s="48"/>
    </row>
    <row r="61" spans="2:7" ht="15.75" x14ac:dyDescent="0.25">
      <c r="B61" s="6" t="s">
        <v>104</v>
      </c>
      <c r="C61" s="7" t="str">
        <f t="shared" si="7"/>
        <v xml:space="preserve">ESY Special Needs Transportation Service </v>
      </c>
      <c r="D61" s="12" t="str">
        <f>D21</f>
        <v>Days</v>
      </c>
      <c r="E61" s="12">
        <f>E21</f>
        <v>25</v>
      </c>
      <c r="F61" s="9"/>
      <c r="G61" s="43">
        <f t="shared" ref="G61:G62" si="10">E61*F61</f>
        <v>0</v>
      </c>
    </row>
    <row r="62" spans="2:7" ht="15.75" x14ac:dyDescent="0.25">
      <c r="B62" s="6" t="s">
        <v>105</v>
      </c>
      <c r="C62" s="7" t="str">
        <f t="shared" si="7"/>
        <v>ESY Safety Aides</v>
      </c>
      <c r="D62" s="8" t="str">
        <f>D22</f>
        <v>Runs</v>
      </c>
      <c r="E62" s="8">
        <f>E22</f>
        <v>50</v>
      </c>
      <c r="F62" s="9"/>
      <c r="G62" s="43">
        <f t="shared" si="10"/>
        <v>0</v>
      </c>
    </row>
    <row r="63" spans="2:7" ht="16.5" thickBot="1" x14ac:dyDescent="0.3">
      <c r="B63" s="49" t="s">
        <v>106</v>
      </c>
      <c r="C63" s="50"/>
      <c r="D63" s="50"/>
      <c r="E63" s="50"/>
      <c r="F63" s="50"/>
      <c r="G63" s="51">
        <f>SUM(G49:G62)</f>
        <v>0</v>
      </c>
    </row>
    <row r="64" spans="2:7" ht="15.75" x14ac:dyDescent="0.25">
      <c r="B64" s="52"/>
      <c r="C64" s="53"/>
      <c r="D64" s="53"/>
      <c r="E64" s="53"/>
      <c r="F64" s="53"/>
      <c r="G64" s="54"/>
    </row>
    <row r="65" spans="2:7" ht="16.5" thickBot="1" x14ac:dyDescent="0.3">
      <c r="B65" s="52"/>
      <c r="C65" s="53"/>
      <c r="D65" s="53"/>
      <c r="E65" s="53"/>
      <c r="F65" s="53"/>
      <c r="G65" s="54"/>
    </row>
    <row r="66" spans="2:7" ht="16.5" thickBot="1" x14ac:dyDescent="0.3">
      <c r="B66" s="81" t="s">
        <v>38</v>
      </c>
      <c r="C66" s="82"/>
      <c r="D66" s="83" t="s">
        <v>107</v>
      </c>
      <c r="E66" s="83"/>
      <c r="F66" s="83"/>
      <c r="G66" s="84"/>
    </row>
    <row r="67" spans="2:7" ht="31.5" x14ac:dyDescent="0.25">
      <c r="B67" s="1" t="s">
        <v>40</v>
      </c>
      <c r="C67" s="2" t="s">
        <v>41</v>
      </c>
      <c r="D67" s="3" t="s">
        <v>42</v>
      </c>
      <c r="E67" s="3" t="s">
        <v>43</v>
      </c>
      <c r="F67" s="3" t="s">
        <v>44</v>
      </c>
      <c r="G67" s="4" t="s">
        <v>45</v>
      </c>
    </row>
    <row r="68" spans="2:7" ht="15.75" x14ac:dyDescent="0.25">
      <c r="B68" s="5" t="s">
        <v>108</v>
      </c>
      <c r="C68" s="71" t="str">
        <f t="shared" ref="C68:C82" si="11">C48</f>
        <v xml:space="preserve">Daily Commute Transportation Service </v>
      </c>
      <c r="D68" s="72"/>
      <c r="E68" s="72"/>
      <c r="F68" s="72"/>
      <c r="G68" s="73"/>
    </row>
    <row r="69" spans="2:7" ht="15.75" x14ac:dyDescent="0.25">
      <c r="B69" s="6" t="s">
        <v>109</v>
      </c>
      <c r="C69" s="7" t="str">
        <f t="shared" si="11"/>
        <v>Daily Commute Bus Transportation Service</v>
      </c>
      <c r="D69" s="8" t="str">
        <f>D9</f>
        <v>Days</v>
      </c>
      <c r="E69" s="8">
        <f>E9</f>
        <v>180</v>
      </c>
      <c r="F69" s="9"/>
      <c r="G69" s="10">
        <f>SUM(F69*E69)</f>
        <v>0</v>
      </c>
    </row>
    <row r="70" spans="2:7" ht="15.75" x14ac:dyDescent="0.25">
      <c r="B70" s="6" t="s">
        <v>110</v>
      </c>
      <c r="C70" s="7" t="str">
        <f t="shared" si="11"/>
        <v>Safety Attendant (Pre-K~Gr 2 Bus Routes )</v>
      </c>
      <c r="D70" s="8" t="str">
        <f>D10</f>
        <v>Runs</v>
      </c>
      <c r="E70" s="8">
        <f>E10</f>
        <v>2520</v>
      </c>
      <c r="F70" s="9"/>
      <c r="G70" s="10">
        <f>SUM(F70*E70)</f>
        <v>0</v>
      </c>
    </row>
    <row r="71" spans="2:7" ht="15.75" x14ac:dyDescent="0.25">
      <c r="B71" s="5" t="s">
        <v>111</v>
      </c>
      <c r="C71" s="71" t="str">
        <f t="shared" si="11"/>
        <v>Special Education (SPED) Transportation Service</v>
      </c>
      <c r="D71" s="72"/>
      <c r="E71" s="72"/>
      <c r="F71" s="72"/>
      <c r="G71" s="73"/>
    </row>
    <row r="72" spans="2:7" ht="15.75" x14ac:dyDescent="0.25">
      <c r="B72" s="6" t="s">
        <v>112</v>
      </c>
      <c r="C72" s="7" t="str">
        <f t="shared" si="11"/>
        <v>Regular SPED Bus Transportation Services</v>
      </c>
      <c r="D72" s="8" t="str">
        <f>D12</f>
        <v>Days</v>
      </c>
      <c r="E72" s="8">
        <f>E12</f>
        <v>180</v>
      </c>
      <c r="F72" s="9"/>
      <c r="G72" s="13">
        <f t="shared" ref="G72:G73" si="12">SUM(F72*E72)</f>
        <v>0</v>
      </c>
    </row>
    <row r="73" spans="2:7" ht="15.75" x14ac:dyDescent="0.25">
      <c r="B73" s="6" t="s">
        <v>113</v>
      </c>
      <c r="C73" s="7" t="str">
        <f t="shared" si="11"/>
        <v>Regular Safety Aides</v>
      </c>
      <c r="D73" s="8" t="str">
        <f>D13</f>
        <v>Runs</v>
      </c>
      <c r="E73" s="8">
        <f>E13</f>
        <v>2160</v>
      </c>
      <c r="F73" s="9"/>
      <c r="G73" s="13">
        <f t="shared" si="12"/>
        <v>0</v>
      </c>
    </row>
    <row r="74" spans="2:7" ht="15.75" x14ac:dyDescent="0.25">
      <c r="B74" s="5" t="s">
        <v>114</v>
      </c>
      <c r="C74" s="71" t="str">
        <f t="shared" si="11"/>
        <v>Curricular Transportation Service</v>
      </c>
      <c r="D74" s="72"/>
      <c r="E74" s="72"/>
      <c r="F74" s="72"/>
      <c r="G74" s="73"/>
    </row>
    <row r="75" spans="2:7" ht="15.75" x14ac:dyDescent="0.25">
      <c r="B75" s="6" t="s">
        <v>115</v>
      </c>
      <c r="C75" s="7" t="str">
        <f t="shared" si="11"/>
        <v xml:space="preserve">Curricular Transportation Service (0-4 hours not to include the break in between) </v>
      </c>
      <c r="D75" s="8" t="str">
        <f>D15</f>
        <v>Job</v>
      </c>
      <c r="E75" s="8">
        <f>E15</f>
        <v>12</v>
      </c>
      <c r="F75" s="9"/>
      <c r="G75" s="10">
        <f>SUM(F75*E75)</f>
        <v>0</v>
      </c>
    </row>
    <row r="76" spans="2:7" ht="15.75" x14ac:dyDescent="0.25">
      <c r="B76" s="6" t="s">
        <v>116</v>
      </c>
      <c r="C76" s="7" t="str">
        <f t="shared" si="11"/>
        <v xml:space="preserve">Curricular Transportation Service (4-8 hours not to include the break in between) </v>
      </c>
      <c r="D76" s="8" t="str">
        <f>D16</f>
        <v>Job</v>
      </c>
      <c r="E76" s="8">
        <f>E16</f>
        <v>58</v>
      </c>
      <c r="F76" s="9"/>
      <c r="G76" s="10">
        <f t="shared" ref="G76" si="13">SUM(F76*E76)</f>
        <v>0</v>
      </c>
    </row>
    <row r="77" spans="2:7" ht="15.75" x14ac:dyDescent="0.25">
      <c r="B77" s="5" t="s">
        <v>117</v>
      </c>
      <c r="C77" s="68" t="str">
        <f t="shared" si="11"/>
        <v>Co-Curricular Transportation Service (Service Per Each Trip)</v>
      </c>
      <c r="D77" s="69"/>
      <c r="E77" s="69"/>
      <c r="F77" s="69"/>
      <c r="G77" s="70"/>
    </row>
    <row r="78" spans="2:7" ht="15.75" x14ac:dyDescent="0.25">
      <c r="B78" s="6" t="s">
        <v>118</v>
      </c>
      <c r="C78" s="7" t="str">
        <f t="shared" si="11"/>
        <v>Co-Curricular Transportation Service (0-4 hours not to include the break in between)</v>
      </c>
      <c r="D78" s="8" t="str">
        <f>D18</f>
        <v>Job</v>
      </c>
      <c r="E78" s="8">
        <f>E18</f>
        <v>12</v>
      </c>
      <c r="F78" s="9"/>
      <c r="G78" s="43">
        <f>E78*F78</f>
        <v>0</v>
      </c>
    </row>
    <row r="79" spans="2:7" ht="15.75" x14ac:dyDescent="0.25">
      <c r="B79" s="6" t="s">
        <v>119</v>
      </c>
      <c r="C79" s="7" t="str">
        <f t="shared" si="11"/>
        <v xml:space="preserve">Co-Curricular Transportation Service  (4-8 hours not to include the break in between) </v>
      </c>
      <c r="D79" s="8" t="str">
        <f>D19</f>
        <v>Job</v>
      </c>
      <c r="E79" s="8">
        <f>E19</f>
        <v>58</v>
      </c>
      <c r="F79" s="9"/>
      <c r="G79" s="43">
        <f>E79*F79</f>
        <v>0</v>
      </c>
    </row>
    <row r="80" spans="2:7" ht="15.75" x14ac:dyDescent="0.25">
      <c r="B80" s="5" t="s">
        <v>120</v>
      </c>
      <c r="C80" s="44" t="str">
        <f t="shared" si="11"/>
        <v>Extended School Year (ESY) Transportation Service</v>
      </c>
      <c r="D80" s="45"/>
      <c r="E80" s="46"/>
      <c r="F80" s="47"/>
      <c r="G80" s="48"/>
    </row>
    <row r="81" spans="2:7" ht="15.75" x14ac:dyDescent="0.25">
      <c r="B81" s="6" t="s">
        <v>121</v>
      </c>
      <c r="C81" s="7" t="str">
        <f t="shared" si="11"/>
        <v xml:space="preserve">ESY Special Needs Transportation Service </v>
      </c>
      <c r="D81" s="12" t="str">
        <f>D21</f>
        <v>Days</v>
      </c>
      <c r="E81" s="12">
        <f>E21</f>
        <v>25</v>
      </c>
      <c r="F81" s="9"/>
      <c r="G81" s="43">
        <f t="shared" ref="G81:G82" si="14">E81*F81</f>
        <v>0</v>
      </c>
    </row>
    <row r="82" spans="2:7" ht="15.75" x14ac:dyDescent="0.25">
      <c r="B82" s="6" t="s">
        <v>122</v>
      </c>
      <c r="C82" s="7" t="str">
        <f t="shared" si="11"/>
        <v>ESY Safety Aides</v>
      </c>
      <c r="D82" s="8" t="str">
        <f>D22</f>
        <v>Runs</v>
      </c>
      <c r="E82" s="8">
        <f>E22</f>
        <v>50</v>
      </c>
      <c r="F82" s="9"/>
      <c r="G82" s="43">
        <f t="shared" si="14"/>
        <v>0</v>
      </c>
    </row>
    <row r="83" spans="2:7" ht="16.5" thickBot="1" x14ac:dyDescent="0.3">
      <c r="B83" s="49" t="s">
        <v>123</v>
      </c>
      <c r="C83" s="50"/>
      <c r="D83" s="50"/>
      <c r="E83" s="50"/>
      <c r="F83" s="50"/>
      <c r="G83" s="51">
        <f>SUM(G69:G82)</f>
        <v>0</v>
      </c>
    </row>
    <row r="84" spans="2:7" ht="15.75" x14ac:dyDescent="0.25">
      <c r="B84" s="52"/>
      <c r="C84" s="53"/>
      <c r="D84" s="53"/>
      <c r="E84" s="53"/>
      <c r="F84" s="53"/>
      <c r="G84" s="54"/>
    </row>
    <row r="85" spans="2:7" ht="15.75" thickBot="1" x14ac:dyDescent="0.3"/>
    <row r="86" spans="2:7" ht="16.5" thickBot="1" x14ac:dyDescent="0.3">
      <c r="B86" s="81" t="s">
        <v>38</v>
      </c>
      <c r="C86" s="82"/>
      <c r="D86" s="83" t="s">
        <v>124</v>
      </c>
      <c r="E86" s="83"/>
      <c r="F86" s="83"/>
      <c r="G86" s="84"/>
    </row>
    <row r="87" spans="2:7" ht="31.5" x14ac:dyDescent="0.25">
      <c r="B87" s="1" t="s">
        <v>40</v>
      </c>
      <c r="C87" s="2" t="s">
        <v>41</v>
      </c>
      <c r="D87" s="3" t="s">
        <v>42</v>
      </c>
      <c r="E87" s="3" t="s">
        <v>43</v>
      </c>
      <c r="F87" s="3" t="s">
        <v>44</v>
      </c>
      <c r="G87" s="4" t="s">
        <v>45</v>
      </c>
    </row>
    <row r="88" spans="2:7" ht="15.75" x14ac:dyDescent="0.25">
      <c r="B88" s="5" t="s">
        <v>125</v>
      </c>
      <c r="C88" s="71" t="str">
        <f t="shared" ref="C88:C102" si="15">C68</f>
        <v xml:space="preserve">Daily Commute Transportation Service </v>
      </c>
      <c r="D88" s="72"/>
      <c r="E88" s="72"/>
      <c r="F88" s="72"/>
      <c r="G88" s="73"/>
    </row>
    <row r="89" spans="2:7" ht="15.75" x14ac:dyDescent="0.25">
      <c r="B89" s="6" t="s">
        <v>126</v>
      </c>
      <c r="C89" s="7" t="str">
        <f t="shared" si="15"/>
        <v>Daily Commute Bus Transportation Service</v>
      </c>
      <c r="D89" s="8" t="str">
        <f>D9</f>
        <v>Days</v>
      </c>
      <c r="E89" s="8">
        <f>E9</f>
        <v>180</v>
      </c>
      <c r="F89" s="9"/>
      <c r="G89" s="10">
        <f>SUM(F89*E89)</f>
        <v>0</v>
      </c>
    </row>
    <row r="90" spans="2:7" ht="15.75" x14ac:dyDescent="0.25">
      <c r="B90" s="6" t="s">
        <v>127</v>
      </c>
      <c r="C90" s="7" t="str">
        <f t="shared" si="15"/>
        <v>Safety Attendant (Pre-K~Gr 2 Bus Routes )</v>
      </c>
      <c r="D90" s="8" t="str">
        <f>D10</f>
        <v>Runs</v>
      </c>
      <c r="E90" s="8">
        <f>E10</f>
        <v>2520</v>
      </c>
      <c r="F90" s="9"/>
      <c r="G90" s="10">
        <f>SUM(F90*E90)</f>
        <v>0</v>
      </c>
    </row>
    <row r="91" spans="2:7" ht="15.75" x14ac:dyDescent="0.25">
      <c r="B91" s="5" t="s">
        <v>128</v>
      </c>
      <c r="C91" s="71" t="str">
        <f t="shared" si="15"/>
        <v>Special Education (SPED) Transportation Service</v>
      </c>
      <c r="D91" s="72"/>
      <c r="E91" s="72"/>
      <c r="F91" s="72"/>
      <c r="G91" s="73"/>
    </row>
    <row r="92" spans="2:7" ht="15.75" x14ac:dyDescent="0.25">
      <c r="B92" s="6" t="s">
        <v>129</v>
      </c>
      <c r="C92" s="7" t="str">
        <f t="shared" si="15"/>
        <v>Regular SPED Bus Transportation Services</v>
      </c>
      <c r="D92" s="8" t="str">
        <f>D12</f>
        <v>Days</v>
      </c>
      <c r="E92" s="8">
        <f>E12</f>
        <v>180</v>
      </c>
      <c r="F92" s="9"/>
      <c r="G92" s="13">
        <f t="shared" ref="G92:G93" si="16">SUM(F92*E92)</f>
        <v>0</v>
      </c>
    </row>
    <row r="93" spans="2:7" ht="15.75" x14ac:dyDescent="0.25">
      <c r="B93" s="6" t="s">
        <v>130</v>
      </c>
      <c r="C93" s="7" t="str">
        <f t="shared" si="15"/>
        <v>Regular Safety Aides</v>
      </c>
      <c r="D93" s="8" t="str">
        <f>D13</f>
        <v>Runs</v>
      </c>
      <c r="E93" s="8">
        <f>E13</f>
        <v>2160</v>
      </c>
      <c r="F93" s="9"/>
      <c r="G93" s="13">
        <f t="shared" si="16"/>
        <v>0</v>
      </c>
    </row>
    <row r="94" spans="2:7" ht="15.75" x14ac:dyDescent="0.25">
      <c r="B94" s="5" t="s">
        <v>131</v>
      </c>
      <c r="C94" s="71" t="str">
        <f t="shared" si="15"/>
        <v>Curricular Transportation Service</v>
      </c>
      <c r="D94" s="72"/>
      <c r="E94" s="72"/>
      <c r="F94" s="72"/>
      <c r="G94" s="73"/>
    </row>
    <row r="95" spans="2:7" ht="15.75" x14ac:dyDescent="0.25">
      <c r="B95" s="6" t="s">
        <v>132</v>
      </c>
      <c r="C95" s="7" t="str">
        <f t="shared" si="15"/>
        <v xml:space="preserve">Curricular Transportation Service (0-4 hours not to include the break in between) </v>
      </c>
      <c r="D95" s="8" t="str">
        <f>D15</f>
        <v>Job</v>
      </c>
      <c r="E95" s="8">
        <f>E15</f>
        <v>12</v>
      </c>
      <c r="F95" s="9"/>
      <c r="G95" s="10">
        <f>SUM(F95*E95)</f>
        <v>0</v>
      </c>
    </row>
    <row r="96" spans="2:7" ht="15.75" x14ac:dyDescent="0.25">
      <c r="B96" s="6" t="s">
        <v>133</v>
      </c>
      <c r="C96" s="7" t="str">
        <f t="shared" si="15"/>
        <v xml:space="preserve">Curricular Transportation Service (4-8 hours not to include the break in between) </v>
      </c>
      <c r="D96" s="8" t="str">
        <f>D16</f>
        <v>Job</v>
      </c>
      <c r="E96" s="8">
        <f>E16</f>
        <v>58</v>
      </c>
      <c r="F96" s="9"/>
      <c r="G96" s="10">
        <f t="shared" ref="G96" si="17">SUM(F96*E96)</f>
        <v>0</v>
      </c>
    </row>
    <row r="97" spans="2:7" ht="15.75" x14ac:dyDescent="0.25">
      <c r="B97" s="5" t="s">
        <v>134</v>
      </c>
      <c r="C97" s="68" t="str">
        <f t="shared" si="15"/>
        <v>Co-Curricular Transportation Service (Service Per Each Trip)</v>
      </c>
      <c r="D97" s="69"/>
      <c r="E97" s="69"/>
      <c r="F97" s="69"/>
      <c r="G97" s="70"/>
    </row>
    <row r="98" spans="2:7" ht="15.75" x14ac:dyDescent="0.25">
      <c r="B98" s="6" t="s">
        <v>135</v>
      </c>
      <c r="C98" s="7" t="str">
        <f t="shared" si="15"/>
        <v>Co-Curricular Transportation Service (0-4 hours not to include the break in between)</v>
      </c>
      <c r="D98" s="8" t="str">
        <f>D18</f>
        <v>Job</v>
      </c>
      <c r="E98" s="8">
        <f>E18</f>
        <v>12</v>
      </c>
      <c r="F98" s="9"/>
      <c r="G98" s="43">
        <f>E98*F98</f>
        <v>0</v>
      </c>
    </row>
    <row r="99" spans="2:7" ht="15.75" x14ac:dyDescent="0.25">
      <c r="B99" s="6" t="s">
        <v>136</v>
      </c>
      <c r="C99" s="7" t="str">
        <f t="shared" si="15"/>
        <v xml:space="preserve">Co-Curricular Transportation Service  (4-8 hours not to include the break in between) </v>
      </c>
      <c r="D99" s="8" t="str">
        <f>D19</f>
        <v>Job</v>
      </c>
      <c r="E99" s="8">
        <f>E19</f>
        <v>58</v>
      </c>
      <c r="F99" s="9"/>
      <c r="G99" s="43">
        <f>E99*F99</f>
        <v>0</v>
      </c>
    </row>
    <row r="100" spans="2:7" ht="15.75" x14ac:dyDescent="0.25">
      <c r="B100" s="5" t="s">
        <v>137</v>
      </c>
      <c r="C100" s="44" t="str">
        <f t="shared" si="15"/>
        <v>Extended School Year (ESY) Transportation Service</v>
      </c>
      <c r="D100" s="45"/>
      <c r="E100" s="46"/>
      <c r="F100" s="47"/>
      <c r="G100" s="48"/>
    </row>
    <row r="101" spans="2:7" ht="15.75" x14ac:dyDescent="0.25">
      <c r="B101" s="6" t="s">
        <v>138</v>
      </c>
      <c r="C101" s="7" t="str">
        <f t="shared" si="15"/>
        <v xml:space="preserve">ESY Special Needs Transportation Service </v>
      </c>
      <c r="D101" s="12" t="str">
        <f>D21</f>
        <v>Days</v>
      </c>
      <c r="E101" s="12">
        <f>E21</f>
        <v>25</v>
      </c>
      <c r="F101" s="9"/>
      <c r="G101" s="43">
        <f t="shared" ref="G101:G102" si="18">E101*F101</f>
        <v>0</v>
      </c>
    </row>
    <row r="102" spans="2:7" ht="15.75" x14ac:dyDescent="0.25">
      <c r="B102" s="6" t="s">
        <v>139</v>
      </c>
      <c r="C102" s="7" t="str">
        <f t="shared" si="15"/>
        <v>ESY Safety Aides</v>
      </c>
      <c r="D102" s="8" t="str">
        <f>D22</f>
        <v>Runs</v>
      </c>
      <c r="E102" s="8">
        <f>E22</f>
        <v>50</v>
      </c>
      <c r="F102" s="9"/>
      <c r="G102" s="43">
        <f t="shared" si="18"/>
        <v>0</v>
      </c>
    </row>
    <row r="103" spans="2:7" ht="16.5" thickBot="1" x14ac:dyDescent="0.3">
      <c r="B103" s="49" t="s">
        <v>140</v>
      </c>
      <c r="C103" s="50"/>
      <c r="D103" s="50"/>
      <c r="E103" s="50"/>
      <c r="F103" s="50"/>
      <c r="G103" s="51">
        <f>SUM(G89:G102)</f>
        <v>0</v>
      </c>
    </row>
    <row r="104" spans="2:7" ht="16.5" thickBot="1" x14ac:dyDescent="0.3">
      <c r="B104" s="55"/>
      <c r="C104" s="56"/>
      <c r="D104" s="56"/>
      <c r="E104" s="56"/>
      <c r="F104" s="56"/>
      <c r="G104" s="57"/>
    </row>
    <row r="105" spans="2:7" ht="16.5" thickBot="1" x14ac:dyDescent="0.3">
      <c r="B105" s="55"/>
      <c r="C105" s="56"/>
      <c r="D105" s="56"/>
      <c r="E105" s="56"/>
      <c r="F105" s="56"/>
      <c r="G105" s="57"/>
    </row>
    <row r="106" spans="2:7" ht="16.5" thickBot="1" x14ac:dyDescent="0.3">
      <c r="B106" s="74" t="s">
        <v>38</v>
      </c>
      <c r="C106" s="75"/>
      <c r="D106" s="76" t="s">
        <v>141</v>
      </c>
      <c r="E106" s="76"/>
      <c r="F106" s="76"/>
      <c r="G106" s="77"/>
    </row>
    <row r="107" spans="2:7" ht="45.75" customHeight="1" x14ac:dyDescent="0.25">
      <c r="B107" s="78" t="s">
        <v>142</v>
      </c>
      <c r="C107" s="79"/>
      <c r="D107" s="79"/>
      <c r="E107" s="79"/>
      <c r="F107" s="79"/>
      <c r="G107" s="80"/>
    </row>
    <row r="108" spans="2:7" ht="30" customHeight="1" x14ac:dyDescent="0.25">
      <c r="B108" s="1" t="s">
        <v>40</v>
      </c>
      <c r="C108" s="2" t="s">
        <v>41</v>
      </c>
      <c r="D108" s="3" t="s">
        <v>42</v>
      </c>
      <c r="E108" s="3" t="s">
        <v>43</v>
      </c>
      <c r="F108" s="3" t="s">
        <v>44</v>
      </c>
      <c r="G108" s="4" t="s">
        <v>45</v>
      </c>
    </row>
    <row r="109" spans="2:7" ht="15.75" x14ac:dyDescent="0.25">
      <c r="B109" s="5" t="s">
        <v>143</v>
      </c>
      <c r="C109" s="71" t="str">
        <f t="shared" ref="C109:C123" si="19">C88</f>
        <v xml:space="preserve">Daily Commute Transportation Service </v>
      </c>
      <c r="D109" s="72"/>
      <c r="E109" s="72"/>
      <c r="F109" s="72"/>
      <c r="G109" s="73"/>
    </row>
    <row r="110" spans="2:7" ht="15.75" x14ac:dyDescent="0.25">
      <c r="B110" s="6" t="s">
        <v>144</v>
      </c>
      <c r="C110" s="7" t="str">
        <f t="shared" si="19"/>
        <v>Daily Commute Bus Transportation Service</v>
      </c>
      <c r="D110" s="8" t="str">
        <f>D9</f>
        <v>Days</v>
      </c>
      <c r="E110" s="8">
        <f>E89/2</f>
        <v>90</v>
      </c>
      <c r="F110" s="9"/>
      <c r="G110" s="10">
        <f>SUM(F110*E110)</f>
        <v>0</v>
      </c>
    </row>
    <row r="111" spans="2:7" ht="15.75" x14ac:dyDescent="0.25">
      <c r="B111" s="6" t="s">
        <v>145</v>
      </c>
      <c r="C111" s="7" t="str">
        <f t="shared" si="19"/>
        <v>Safety Attendant (Pre-K~Gr 2 Bus Routes )</v>
      </c>
      <c r="D111" s="8" t="str">
        <f>D10</f>
        <v>Runs</v>
      </c>
      <c r="E111" s="8">
        <f>E90/2</f>
        <v>1260</v>
      </c>
      <c r="F111" s="9"/>
      <c r="G111" s="10">
        <f>SUM(F111*E111)</f>
        <v>0</v>
      </c>
    </row>
    <row r="112" spans="2:7" ht="15.75" x14ac:dyDescent="0.25">
      <c r="B112" s="5" t="s">
        <v>146</v>
      </c>
      <c r="C112" s="71" t="str">
        <f t="shared" si="19"/>
        <v>Special Education (SPED) Transportation Service</v>
      </c>
      <c r="D112" s="72"/>
      <c r="E112" s="72"/>
      <c r="F112" s="72"/>
      <c r="G112" s="73"/>
    </row>
    <row r="113" spans="2:7" ht="15.75" x14ac:dyDescent="0.25">
      <c r="B113" s="6" t="s">
        <v>147</v>
      </c>
      <c r="C113" s="7" t="str">
        <f t="shared" si="19"/>
        <v>Regular SPED Bus Transportation Services</v>
      </c>
      <c r="D113" s="8" t="str">
        <f>D12</f>
        <v>Days</v>
      </c>
      <c r="E113" s="8">
        <f>E92/2</f>
        <v>90</v>
      </c>
      <c r="F113" s="9"/>
      <c r="G113" s="13">
        <f t="shared" ref="G113:G114" si="20">SUM(F113*E113)</f>
        <v>0</v>
      </c>
    </row>
    <row r="114" spans="2:7" ht="15.75" x14ac:dyDescent="0.25">
      <c r="B114" s="6" t="s">
        <v>148</v>
      </c>
      <c r="C114" s="7" t="str">
        <f t="shared" si="19"/>
        <v>Regular Safety Aides</v>
      </c>
      <c r="D114" s="8" t="str">
        <f>D13</f>
        <v>Runs</v>
      </c>
      <c r="E114" s="8">
        <f>E93/2</f>
        <v>1080</v>
      </c>
      <c r="F114" s="9"/>
      <c r="G114" s="13">
        <f t="shared" si="20"/>
        <v>0</v>
      </c>
    </row>
    <row r="115" spans="2:7" ht="15.75" x14ac:dyDescent="0.25">
      <c r="B115" s="5" t="s">
        <v>149</v>
      </c>
      <c r="C115" s="71" t="str">
        <f t="shared" si="19"/>
        <v>Curricular Transportation Service</v>
      </c>
      <c r="D115" s="72"/>
      <c r="E115" s="72"/>
      <c r="F115" s="72"/>
      <c r="G115" s="73"/>
    </row>
    <row r="116" spans="2:7" ht="15.75" x14ac:dyDescent="0.25">
      <c r="B116" s="6" t="s">
        <v>150</v>
      </c>
      <c r="C116" s="7" t="str">
        <f t="shared" si="19"/>
        <v xml:space="preserve">Curricular Transportation Service (0-4 hours not to include the break in between) </v>
      </c>
      <c r="D116" s="8" t="str">
        <f>D15</f>
        <v>Job</v>
      </c>
      <c r="E116" s="8">
        <f>E95/2</f>
        <v>6</v>
      </c>
      <c r="F116" s="9"/>
      <c r="G116" s="10">
        <f>SUM(F116*E116)</f>
        <v>0</v>
      </c>
    </row>
    <row r="117" spans="2:7" ht="15.75" x14ac:dyDescent="0.25">
      <c r="B117" s="6" t="s">
        <v>151</v>
      </c>
      <c r="C117" s="7" t="str">
        <f t="shared" si="19"/>
        <v xml:space="preserve">Curricular Transportation Service (4-8 hours not to include the break in between) </v>
      </c>
      <c r="D117" s="8" t="str">
        <f>D16</f>
        <v>Job</v>
      </c>
      <c r="E117" s="8">
        <f>E96/2</f>
        <v>29</v>
      </c>
      <c r="F117" s="9"/>
      <c r="G117" s="10">
        <f t="shared" ref="G117" si="21">SUM(F117*E117)</f>
        <v>0</v>
      </c>
    </row>
    <row r="118" spans="2:7" ht="15.75" x14ac:dyDescent="0.25">
      <c r="B118" s="5" t="s">
        <v>152</v>
      </c>
      <c r="C118" s="68" t="str">
        <f t="shared" si="19"/>
        <v>Co-Curricular Transportation Service (Service Per Each Trip)</v>
      </c>
      <c r="D118" s="69"/>
      <c r="E118" s="69"/>
      <c r="F118" s="69"/>
      <c r="G118" s="70"/>
    </row>
    <row r="119" spans="2:7" ht="15.75" x14ac:dyDescent="0.25">
      <c r="B119" s="6" t="s">
        <v>153</v>
      </c>
      <c r="C119" s="7" t="str">
        <f t="shared" si="19"/>
        <v>Co-Curricular Transportation Service (0-4 hours not to include the break in between)</v>
      </c>
      <c r="D119" s="8" t="str">
        <f>D18</f>
        <v>Job</v>
      </c>
      <c r="E119" s="8">
        <f>E98/2</f>
        <v>6</v>
      </c>
      <c r="F119" s="9"/>
      <c r="G119" s="43">
        <f>E119*F119</f>
        <v>0</v>
      </c>
    </row>
    <row r="120" spans="2:7" ht="15.75" x14ac:dyDescent="0.25">
      <c r="B120" s="6" t="s">
        <v>154</v>
      </c>
      <c r="C120" s="7" t="str">
        <f t="shared" si="19"/>
        <v xml:space="preserve">Co-Curricular Transportation Service  (4-8 hours not to include the break in between) </v>
      </c>
      <c r="D120" s="8" t="str">
        <f>D19</f>
        <v>Job</v>
      </c>
      <c r="E120" s="8">
        <f>E99/2</f>
        <v>29</v>
      </c>
      <c r="F120" s="9"/>
      <c r="G120" s="43">
        <f>E120*F120</f>
        <v>0</v>
      </c>
    </row>
    <row r="121" spans="2:7" ht="15.75" x14ac:dyDescent="0.25">
      <c r="B121" s="5" t="s">
        <v>155</v>
      </c>
      <c r="C121" s="44" t="str">
        <f t="shared" si="19"/>
        <v>Extended School Year (ESY) Transportation Service</v>
      </c>
      <c r="D121" s="45"/>
      <c r="E121" s="46"/>
      <c r="F121" s="47"/>
      <c r="G121" s="48"/>
    </row>
    <row r="122" spans="2:7" ht="15.75" x14ac:dyDescent="0.25">
      <c r="B122" s="6" t="s">
        <v>156</v>
      </c>
      <c r="C122" s="7" t="str">
        <f t="shared" si="19"/>
        <v xml:space="preserve">ESY Special Needs Transportation Service </v>
      </c>
      <c r="D122" s="12" t="str">
        <f>D21</f>
        <v>Days</v>
      </c>
      <c r="E122" s="12">
        <f>E101/2</f>
        <v>12.5</v>
      </c>
      <c r="F122" s="9"/>
      <c r="G122" s="43">
        <f t="shared" ref="G122:G123" si="22">E122*F122</f>
        <v>0</v>
      </c>
    </row>
    <row r="123" spans="2:7" ht="15.75" x14ac:dyDescent="0.25">
      <c r="B123" s="6" t="s">
        <v>157</v>
      </c>
      <c r="C123" s="7" t="str">
        <f t="shared" si="19"/>
        <v>ESY Safety Aides</v>
      </c>
      <c r="D123" s="8" t="str">
        <f>D22</f>
        <v>Runs</v>
      </c>
      <c r="E123" s="8">
        <f>E102/2</f>
        <v>25</v>
      </c>
      <c r="F123" s="9"/>
      <c r="G123" s="43">
        <f t="shared" si="22"/>
        <v>0</v>
      </c>
    </row>
    <row r="124" spans="2:7" ht="16.5" thickBot="1" x14ac:dyDescent="0.3">
      <c r="B124" s="49" t="s">
        <v>158</v>
      </c>
      <c r="C124" s="50"/>
      <c r="D124" s="50"/>
      <c r="E124" s="50"/>
      <c r="F124" s="50"/>
      <c r="G124" s="51">
        <f>SUM(G110:G123)</f>
        <v>0</v>
      </c>
    </row>
  </sheetData>
  <mergeCells count="41">
    <mergeCell ref="C8:G8"/>
    <mergeCell ref="C11:G11"/>
    <mergeCell ref="C14:G14"/>
    <mergeCell ref="C17:G17"/>
    <mergeCell ref="B26:C26"/>
    <mergeCell ref="D26:G26"/>
    <mergeCell ref="B1:G1"/>
    <mergeCell ref="B2:G2"/>
    <mergeCell ref="B3:G3"/>
    <mergeCell ref="B4:G4"/>
    <mergeCell ref="B6:C6"/>
    <mergeCell ref="D6:G6"/>
    <mergeCell ref="C28:G28"/>
    <mergeCell ref="C31:G31"/>
    <mergeCell ref="C34:G34"/>
    <mergeCell ref="C37:G37"/>
    <mergeCell ref="C57:G57"/>
    <mergeCell ref="C54:G54"/>
    <mergeCell ref="B46:C46"/>
    <mergeCell ref="D46:G46"/>
    <mergeCell ref="C48:G48"/>
    <mergeCell ref="C51:G51"/>
    <mergeCell ref="B66:C66"/>
    <mergeCell ref="D66:G66"/>
    <mergeCell ref="C68:G68"/>
    <mergeCell ref="C71:G71"/>
    <mergeCell ref="C74:G74"/>
    <mergeCell ref="C77:G77"/>
    <mergeCell ref="B86:C86"/>
    <mergeCell ref="D86:G86"/>
    <mergeCell ref="C88:G88"/>
    <mergeCell ref="C115:G115"/>
    <mergeCell ref="C118:G118"/>
    <mergeCell ref="C91:G91"/>
    <mergeCell ref="C94:G94"/>
    <mergeCell ref="C97:G97"/>
    <mergeCell ref="B106:C106"/>
    <mergeCell ref="D106:G106"/>
    <mergeCell ref="C112:G112"/>
    <mergeCell ref="B107:G107"/>
    <mergeCell ref="C109:G10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8A9F2-A920-48FD-811B-67B9E96DEE32}">
  <dimension ref="A1:A9"/>
  <sheetViews>
    <sheetView workbookViewId="0">
      <selection sqref="A1:XFD1048576"/>
    </sheetView>
  </sheetViews>
  <sheetFormatPr defaultRowHeight="15" x14ac:dyDescent="0.25"/>
  <cols>
    <col min="1" max="1" width="50.42578125" customWidth="1"/>
    <col min="2" max="2" width="54.7109375" customWidth="1"/>
    <col min="7" max="7" width="45.140625" customWidth="1"/>
  </cols>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f559184-0d06-4629-a649-4481ff06bf8b" xsi:nil="true"/>
    <_ip_UnifiedCompliancePolicyProperties xmlns="http://schemas.microsoft.com/sharepoint/v3" xsi:nil="true"/>
    <lcf76f155ced4ddcb4097134ff3c332f xmlns="ea060dc6-3480-4c8e-809c-224405e03b9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98FA2F4DBC7947AD140E0E7B457240" ma:contentTypeVersion="18" ma:contentTypeDescription="Create a new document." ma:contentTypeScope="" ma:versionID="2cc6a41d7beb279ab0a8e08015d55f3f">
  <xsd:schema xmlns:xsd="http://www.w3.org/2001/XMLSchema" xmlns:xs="http://www.w3.org/2001/XMLSchema" xmlns:p="http://schemas.microsoft.com/office/2006/metadata/properties" xmlns:ns1="http://schemas.microsoft.com/sharepoint/v3" xmlns:ns2="ea060dc6-3480-4c8e-809c-224405e03b9e" xmlns:ns3="ff559184-0d06-4629-a649-4481ff06bf8b" targetNamespace="http://schemas.microsoft.com/office/2006/metadata/properties" ma:root="true" ma:fieldsID="aa0bd3490cba307ee0489331013c453c" ns1:_="" ns2:_="" ns3:_="">
    <xsd:import namespace="http://schemas.microsoft.com/sharepoint/v3"/>
    <xsd:import namespace="ea060dc6-3480-4c8e-809c-224405e03b9e"/>
    <xsd:import namespace="ff559184-0d06-4629-a649-4481ff06bf8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060dc6-3480-4c8e-809c-224405e03b9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df072a5-769d-472a-8166-36f66dcee0f6"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59184-0d06-4629-a649-4481ff06bf8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81dc9e0-ff9d-4700-82ee-45ef04a8a585}" ma:internalName="TaxCatchAll" ma:showField="CatchAllData" ma:web="ff559184-0d06-4629-a649-4481ff06bf8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414683-8E0B-4256-B9D6-55715D5ECA41}">
  <ds:schemaRefs>
    <ds:schemaRef ds:uri="http://schemas.microsoft.com/office/2006/metadata/properties"/>
    <ds:schemaRef ds:uri="http://schemas.microsoft.com/office/infopath/2007/PartnerControls"/>
    <ds:schemaRef ds:uri="http://schemas.microsoft.com/sharepoint/v3"/>
    <ds:schemaRef ds:uri="ff559184-0d06-4629-a649-4481ff06bf8b"/>
    <ds:schemaRef ds:uri="ea060dc6-3480-4c8e-809c-224405e03b9e"/>
  </ds:schemaRefs>
</ds:datastoreItem>
</file>

<file path=customXml/itemProps2.xml><?xml version="1.0" encoding="utf-8"?>
<ds:datastoreItem xmlns:ds="http://schemas.openxmlformats.org/officeDocument/2006/customXml" ds:itemID="{52EEA4D7-ED67-4A4B-B41D-4998F35F026D}">
  <ds:schemaRefs>
    <ds:schemaRef ds:uri="http://schemas.microsoft.com/sharepoint/v3/contenttype/forms"/>
  </ds:schemaRefs>
</ds:datastoreItem>
</file>

<file path=customXml/itemProps3.xml><?xml version="1.0" encoding="utf-8"?>
<ds:datastoreItem xmlns:ds="http://schemas.openxmlformats.org/officeDocument/2006/customXml" ds:itemID="{179D0B1D-CAC6-4FF0-BD87-7A52355A3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060dc6-3480-4c8e-809c-224405e03b9e"/>
    <ds:schemaRef ds:uri="ff559184-0d06-4629-a649-4481ff06b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0f7be2-a755-4893-8d70-2b153371922c}" enabled="0" method="" siteId="{ce0f7be2-a755-4893-8d70-2b153371922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ROM Cost Breakdown</vt:lpstr>
      <vt:lpstr>ROM CLIN Structure</vt:lpstr>
      <vt:lpstr>Cost Element Descriptions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 Esther H., Ms. CIV OSW/DoWEA-HQ</dc:creator>
  <cp:keywords/>
  <dc:description/>
  <cp:lastModifiedBy>Usukh, Batsaikhan Mr. CIV OSW/DoWEA-HQ</cp:lastModifiedBy>
  <cp:revision/>
  <dcterms:created xsi:type="dcterms:W3CDTF">2026-08-10T13:48:38Z</dcterms:created>
  <dcterms:modified xsi:type="dcterms:W3CDTF">2026-10-14T15:34:16Z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0x0101004798FA2F4DBC7947AD140E0E7B457240</vt:lpwstr>
  </property>
  <property fmtid="{D5CDD505-2E9C-101B-9397-08002B2CF9AE}" pid="3" name="MediaServiceImageTags">
    <vt:lpwstr/>
  </property>
</Properties>
</file>