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xr:revisionPtr revIDLastSave="0" documentId="13_ncr:1_{43924BB8-214B-4E04-AA2F-41F71CC15579}" xr6:coauthVersionLast="47" xr6:coauthVersionMax="47" xr10:uidLastSave="{00000000-0000-0000-0000-000000000000}"/>
  <bookViews>
    <workbookView xWindow="-120" yWindow="-120" windowWidth="29040" windowHeight="15840" tabRatio="673" activeTab="5" xr2:uid="{00000000-000D-0000-FFFF-FFFF00000000}"/>
  </bookViews>
  <sheets>
    <sheet name="Cover Sheet" sheetId="17" r:id="rId1"/>
    <sheet name="Instructions" sheetId="14" r:id="rId2"/>
    <sheet name="Helium Price" sheetId="1" r:id="rId3"/>
    <sheet name="Delivery Charge " sheetId="18" r:id="rId4"/>
    <sheet name="Other Pricing " sheetId="12" r:id="rId5"/>
    <sheet name="Total Evaluated Price Summary" sheetId="11" r:id="rId6"/>
  </sheets>
  <externalReferences>
    <externalReference r:id="rId7"/>
    <externalReference r:id="rId8"/>
    <externalReference r:id="rId9"/>
    <externalReference r:id="rId10"/>
    <externalReference r:id="rId11"/>
    <externalReference r:id="rId12"/>
  </externalReferences>
  <definedNames>
    <definedName name="___YR1">'[1]Cost Form B -Yr1'!$B$20:$L$95</definedName>
    <definedName name="___YR10">'[1]Cost Form B -Yr9'!$B$20:$L$95</definedName>
    <definedName name="___YR11">'[1]Cost Form B -Yr10A'!$B$20:$L$95</definedName>
    <definedName name="___Yr12">'[1]Cost Form B -Yr10B'!$B$20:$L$95</definedName>
    <definedName name="___YR2">'[1]Cost Form B -Yr2'!$B$9:$L$88</definedName>
    <definedName name="___YR3">'[1]Cost Form B -Yr3'!$B$9:$L$95</definedName>
    <definedName name="___YR4">'[1]Cost Form B -Yr4'!$B$20:$L$95</definedName>
    <definedName name="___YR5">'[1]Cost Form B -Yr5'!$B$20:$L$95</definedName>
    <definedName name="___YR6">'[1]Cost Form B -Yr6A'!$B$20:$L$95</definedName>
    <definedName name="___YR7">'[1]Cost Form B -Yr6B'!$B$20:$L$88</definedName>
    <definedName name="___YR8">'[1]Cost Form B -Yr7'!$B$20:$L$95</definedName>
    <definedName name="___YR9">'[1]Cost Form B -Yr8'!$B$20:$L$95</definedName>
    <definedName name="__YR1">'[1]Cost Form B -Yr1'!$B$20:$L$95</definedName>
    <definedName name="__YR10">'[1]Cost Form B -Yr9'!$B$20:$L$95</definedName>
    <definedName name="__YR11">'[1]Cost Form B -Yr10A'!$B$20:$L$95</definedName>
    <definedName name="__Yr12">'[1]Cost Form B -Yr10B'!$B$20:$L$95</definedName>
    <definedName name="__YR2">'[1]Cost Form B -Yr2'!$B$9:$L$88</definedName>
    <definedName name="__YR3">'[1]Cost Form B -Yr3'!$B$9:$L$95</definedName>
    <definedName name="__YR4">'[1]Cost Form B -Yr4'!$B$20:$L$95</definedName>
    <definedName name="__YR5">'[1]Cost Form B -Yr5'!$B$20:$L$95</definedName>
    <definedName name="__YR6">'[1]Cost Form B -Yr6A'!$B$20:$L$95</definedName>
    <definedName name="__YR7">'[1]Cost Form B -Yr6B'!$B$20:$L$88</definedName>
    <definedName name="__YR8">'[1]Cost Form B -Yr7'!$B$20:$L$95</definedName>
    <definedName name="__YR9">'[1]Cost Form B -Yr8'!$B$20:$L$95</definedName>
    <definedName name="_YR1">'[1]Cost Form B -Yr1'!$B$20:$L$95</definedName>
    <definedName name="_YR10">'[1]Cost Form B -Yr9'!$B$20:$L$95</definedName>
    <definedName name="_YR11">'[1]Cost Form B -Yr10A'!$B$20:$L$95</definedName>
    <definedName name="_Yr12">'[1]Cost Form B -Yr10B'!$B$20:$L$95</definedName>
    <definedName name="_YR2">'[1]Cost Form B -Yr2'!$B$9:$L$88</definedName>
    <definedName name="_YR3">'[1]Cost Form B -Yr3'!$B$9:$L$95</definedName>
    <definedName name="_YR4">'[1]Cost Form B -Yr4'!$B$20:$L$95</definedName>
    <definedName name="_YR5">'[1]Cost Form B -Yr5'!$B$20:$L$95</definedName>
    <definedName name="_YR6">'[1]Cost Form B -Yr6A'!$B$20:$L$95</definedName>
    <definedName name="_YR7">'[1]Cost Form B -Yr6B'!$B$20:$L$88</definedName>
    <definedName name="_YR8">'[1]Cost Form B -Yr7'!$B$20:$L$95</definedName>
    <definedName name="_YR9">'[1]Cost Form B -Yr8'!$B$20:$L$95</definedName>
    <definedName name="Contractor_Type">'[2]Subcontractor Lists'!$E$32:$E$52</definedName>
    <definedName name="fa" localSheetId="0">'[3]WBS Structure'!$K$4:$K$1004</definedName>
    <definedName name="fa">'[4]WBS Structure'!$K$4:$K$1004</definedName>
    <definedName name="GA">[5]Rates!$B$9:$G$21</definedName>
    <definedName name="LaborClassifications">'[2]Labor Class &amp; Escalation'!$Q$5:$Q$33</definedName>
    <definedName name="LC_Status">'[2]Labor Class &amp; Escalation'!$R$4:$R$20</definedName>
    <definedName name="Lowest_WBSs">'[2]WBS Structure'!$K$4:$K$1008</definedName>
    <definedName name="NASA_SLC" localSheetId="1">#REF!</definedName>
    <definedName name="NASA_SLC">#REF!</definedName>
    <definedName name="_xlnm.Print_Area" localSheetId="0">'Cover Sheet'!$A$1:$M$52</definedName>
    <definedName name="_xlnm.Print_Area" localSheetId="3">'Delivery Charge '!$A$1:$X$29</definedName>
    <definedName name="_xlnm.Print_Area" localSheetId="2">'Helium Price'!$A$1:$T$29</definedName>
    <definedName name="_xlnm.Print_Area" localSheetId="1">Instructions!$A$1:$L$55</definedName>
    <definedName name="_xlnm.Print_Area" localSheetId="4">'Other Pricing '!$A$1:$O$179</definedName>
    <definedName name="_xlnm.Print_Area" localSheetId="5">'Total Evaluated Price Summary'!$A$1:$D$138</definedName>
    <definedName name="Subcontractor_size">'[2]Subcontractor Lists'!$G$32:$G$34</definedName>
    <definedName name="Subcontractor_small_business_class">'[2]Subcontractor Lists'!$I$32:$I$52</definedName>
    <definedName name="Subcontractors">'[2]Subcontractor Lists'!$C$5:$C$24</definedName>
    <definedName name="SubContractorSize">'[6]Subcontractor Lists'!$G$32:$G$33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8" i="12" l="1"/>
  <c r="K73" i="12"/>
  <c r="T7" i="18" l="1"/>
  <c r="P177" i="12"/>
  <c r="P176" i="12"/>
  <c r="P175" i="12"/>
  <c r="P174" i="12"/>
  <c r="P173" i="12"/>
  <c r="P171" i="12"/>
  <c r="P169" i="12"/>
  <c r="P168" i="12"/>
  <c r="P167" i="12"/>
  <c r="P166" i="12"/>
  <c r="P165" i="12"/>
  <c r="P164" i="12"/>
  <c r="P163" i="12"/>
  <c r="P170" i="12" s="1"/>
  <c r="P161" i="12"/>
  <c r="P160" i="12"/>
  <c r="P159" i="12"/>
  <c r="P158" i="12"/>
  <c r="P157" i="12"/>
  <c r="P156" i="12"/>
  <c r="P154" i="12"/>
  <c r="P153" i="12"/>
  <c r="P152" i="12"/>
  <c r="P155" i="12" s="1"/>
  <c r="P151" i="12"/>
  <c r="P150" i="12"/>
  <c r="P149" i="12"/>
  <c r="P148" i="12"/>
  <c r="P146" i="12"/>
  <c r="P145" i="12"/>
  <c r="P144" i="12"/>
  <c r="P143" i="12"/>
  <c r="P142" i="12"/>
  <c r="P141" i="12"/>
  <c r="P140" i="12"/>
  <c r="P138" i="12"/>
  <c r="P137" i="12"/>
  <c r="P139" i="12" s="1"/>
  <c r="P136" i="12"/>
  <c r="P135" i="12"/>
  <c r="P134" i="12"/>
  <c r="P133" i="12"/>
  <c r="P132" i="12"/>
  <c r="P130" i="12"/>
  <c r="P129" i="12"/>
  <c r="P128" i="12"/>
  <c r="P127" i="12"/>
  <c r="P126" i="12"/>
  <c r="P125" i="12"/>
  <c r="P123" i="12"/>
  <c r="P122" i="12"/>
  <c r="P121" i="12"/>
  <c r="P120" i="12"/>
  <c r="P119" i="12"/>
  <c r="P118" i="12"/>
  <c r="P117" i="12"/>
  <c r="P115" i="12"/>
  <c r="P114" i="12"/>
  <c r="P113" i="12"/>
  <c r="P112" i="12"/>
  <c r="P111" i="12"/>
  <c r="P110" i="12"/>
  <c r="P116" i="12" s="1"/>
  <c r="P109" i="12"/>
  <c r="P124" i="12"/>
  <c r="P108" i="12"/>
  <c r="P43" i="12"/>
  <c r="P72" i="12"/>
  <c r="P107" i="12"/>
  <c r="P100" i="12"/>
  <c r="P101" i="12"/>
  <c r="P102" i="12"/>
  <c r="P103" i="12"/>
  <c r="P104" i="12"/>
  <c r="P105" i="12"/>
  <c r="P106" i="12"/>
  <c r="P99" i="12"/>
  <c r="P93" i="12"/>
  <c r="P94" i="12"/>
  <c r="P95" i="12"/>
  <c r="P96" i="12"/>
  <c r="P97" i="12"/>
  <c r="P92" i="12"/>
  <c r="P82" i="12"/>
  <c r="P84" i="12"/>
  <c r="P85" i="12"/>
  <c r="P86" i="12"/>
  <c r="P87" i="12"/>
  <c r="P88" i="12"/>
  <c r="P89" i="12"/>
  <c r="P90" i="12"/>
  <c r="P81" i="12"/>
  <c r="P74" i="12"/>
  <c r="P75" i="12"/>
  <c r="P76" i="12"/>
  <c r="P77" i="12"/>
  <c r="P78" i="12"/>
  <c r="P79" i="12"/>
  <c r="P73" i="12"/>
  <c r="P80" i="12" s="1"/>
  <c r="P66" i="12"/>
  <c r="P67" i="12"/>
  <c r="P68" i="12"/>
  <c r="P69" i="12"/>
  <c r="P70" i="12"/>
  <c r="P71" i="12"/>
  <c r="P65" i="12"/>
  <c r="P59" i="12"/>
  <c r="P60" i="12"/>
  <c r="P61" i="12"/>
  <c r="P62" i="12"/>
  <c r="P63" i="12"/>
  <c r="P58" i="12"/>
  <c r="P52" i="12"/>
  <c r="P53" i="12"/>
  <c r="P54" i="12"/>
  <c r="P55" i="12"/>
  <c r="P56" i="12"/>
  <c r="P51" i="12"/>
  <c r="P147" i="12" l="1"/>
  <c r="P49" i="12" l="1"/>
  <c r="P48" i="12"/>
  <c r="P47" i="12"/>
  <c r="P46" i="12"/>
  <c r="P45" i="12"/>
  <c r="P42" i="12"/>
  <c r="P41" i="12"/>
  <c r="P40" i="12"/>
  <c r="P39" i="12"/>
  <c r="P38" i="12"/>
  <c r="P37" i="12"/>
  <c r="P36" i="12"/>
  <c r="P35" i="12"/>
  <c r="P33" i="12"/>
  <c r="P32" i="12"/>
  <c r="P31" i="12"/>
  <c r="P30" i="12"/>
  <c r="P29" i="12"/>
  <c r="P26" i="12"/>
  <c r="P27" i="12" s="1"/>
  <c r="P25" i="12"/>
  <c r="P24" i="12"/>
  <c r="P23" i="12"/>
  <c r="P22" i="12"/>
  <c r="P21" i="12"/>
  <c r="P19" i="12"/>
  <c r="P18" i="12"/>
  <c r="P17" i="12"/>
  <c r="P16" i="12"/>
  <c r="P15" i="12"/>
  <c r="P8" i="12"/>
  <c r="P9" i="12"/>
  <c r="P10" i="12"/>
  <c r="P11" i="12"/>
  <c r="P162" i="12"/>
  <c r="P131" i="12"/>
  <c r="P98" i="12"/>
  <c r="P64" i="12"/>
  <c r="P57" i="12"/>
  <c r="D112" i="11"/>
  <c r="D110" i="11"/>
  <c r="D109" i="11"/>
  <c r="D118" i="11"/>
  <c r="D104" i="11"/>
  <c r="D100" i="11"/>
  <c r="D99" i="11"/>
  <c r="D98" i="11"/>
  <c r="D86" i="11"/>
  <c r="D85" i="11"/>
  <c r="D83" i="11"/>
  <c r="D70" i="11"/>
  <c r="D71" i="11"/>
  <c r="D69" i="11"/>
  <c r="D55" i="11"/>
  <c r="D38" i="11"/>
  <c r="D37" i="11"/>
  <c r="D41" i="11"/>
  <c r="D20" i="11"/>
  <c r="D14" i="11"/>
  <c r="W7" i="18"/>
  <c r="V7" i="18"/>
  <c r="U7" i="18"/>
  <c r="S7" i="18"/>
  <c r="X10" i="18"/>
  <c r="X19" i="18"/>
  <c r="X21" i="18"/>
  <c r="X22" i="18"/>
  <c r="S8" i="18"/>
  <c r="D13" i="11" s="1"/>
  <c r="T8" i="18"/>
  <c r="U8" i="18"/>
  <c r="V8" i="18"/>
  <c r="X8" i="18" s="1"/>
  <c r="W8" i="18"/>
  <c r="D17" i="11" s="1"/>
  <c r="S9" i="18"/>
  <c r="X9" i="18" s="1"/>
  <c r="T9" i="18"/>
  <c r="U9" i="18"/>
  <c r="D21" i="11" s="1"/>
  <c r="V9" i="18"/>
  <c r="D22" i="11" s="1"/>
  <c r="W9" i="18"/>
  <c r="D23" i="11" s="1"/>
  <c r="S10" i="18"/>
  <c r="T10" i="18"/>
  <c r="U10" i="18"/>
  <c r="V10" i="18"/>
  <c r="W10" i="18"/>
  <c r="S11" i="18"/>
  <c r="D31" i="11" s="1"/>
  <c r="T11" i="18"/>
  <c r="D32" i="11" s="1"/>
  <c r="U11" i="18"/>
  <c r="D33" i="11" s="1"/>
  <c r="V11" i="18"/>
  <c r="D34" i="11" s="1"/>
  <c r="W11" i="18"/>
  <c r="D35" i="11" s="1"/>
  <c r="S12" i="18"/>
  <c r="T12" i="18"/>
  <c r="U12" i="18"/>
  <c r="D39" i="11" s="1"/>
  <c r="V12" i="18"/>
  <c r="W12" i="18"/>
  <c r="S13" i="18"/>
  <c r="X13" i="18" s="1"/>
  <c r="T13" i="18"/>
  <c r="D44" i="11" s="1"/>
  <c r="U13" i="18"/>
  <c r="D45" i="11" s="1"/>
  <c r="V13" i="18"/>
  <c r="D46" i="11" s="1"/>
  <c r="W13" i="18"/>
  <c r="D47" i="11" s="1"/>
  <c r="S14" i="18"/>
  <c r="D49" i="11" s="1"/>
  <c r="T14" i="18"/>
  <c r="D50" i="11" s="1"/>
  <c r="U14" i="18"/>
  <c r="D51" i="11" s="1"/>
  <c r="V14" i="18"/>
  <c r="D52" i="11" s="1"/>
  <c r="W14" i="18"/>
  <c r="D53" i="11" s="1"/>
  <c r="S15" i="18"/>
  <c r="T15" i="18"/>
  <c r="D56" i="11" s="1"/>
  <c r="U15" i="18"/>
  <c r="D57" i="11" s="1"/>
  <c r="V15" i="18"/>
  <c r="D58" i="11" s="1"/>
  <c r="W15" i="18"/>
  <c r="D59" i="11" s="1"/>
  <c r="S16" i="18"/>
  <c r="T16" i="18"/>
  <c r="D62" i="11" s="1"/>
  <c r="U16" i="18"/>
  <c r="D63" i="11" s="1"/>
  <c r="V16" i="18"/>
  <c r="D64" i="11" s="1"/>
  <c r="W16" i="18"/>
  <c r="D65" i="11" s="1"/>
  <c r="S17" i="18"/>
  <c r="D67" i="11" s="1"/>
  <c r="T17" i="18"/>
  <c r="U17" i="18"/>
  <c r="V17" i="18"/>
  <c r="X17" i="18" s="1"/>
  <c r="W17" i="18"/>
  <c r="S18" i="18"/>
  <c r="X18" i="18" s="1"/>
  <c r="T18" i="18"/>
  <c r="D74" i="11" s="1"/>
  <c r="U18" i="18"/>
  <c r="D75" i="11" s="1"/>
  <c r="V18" i="18"/>
  <c r="D76" i="11" s="1"/>
  <c r="W18" i="18"/>
  <c r="D77" i="11" s="1"/>
  <c r="S19" i="18"/>
  <c r="D79" i="11" s="1"/>
  <c r="T19" i="18"/>
  <c r="D80" i="11" s="1"/>
  <c r="U19" i="18"/>
  <c r="D81" i="11" s="1"/>
  <c r="V19" i="18"/>
  <c r="D82" i="11" s="1"/>
  <c r="W19" i="18"/>
  <c r="S20" i="18"/>
  <c r="T20" i="18"/>
  <c r="U20" i="18"/>
  <c r="D87" i="11" s="1"/>
  <c r="V20" i="18"/>
  <c r="D88" i="11" s="1"/>
  <c r="W20" i="18"/>
  <c r="D89" i="11" s="1"/>
  <c r="S21" i="18"/>
  <c r="D91" i="11" s="1"/>
  <c r="T21" i="18"/>
  <c r="D92" i="11" s="1"/>
  <c r="U21" i="18"/>
  <c r="D93" i="11" s="1"/>
  <c r="V21" i="18"/>
  <c r="D94" i="11" s="1"/>
  <c r="W21" i="18"/>
  <c r="D95" i="11" s="1"/>
  <c r="S22" i="18"/>
  <c r="D97" i="11" s="1"/>
  <c r="T22" i="18"/>
  <c r="U22" i="18"/>
  <c r="V22" i="18"/>
  <c r="W22" i="18"/>
  <c r="D101" i="11" s="1"/>
  <c r="S23" i="18"/>
  <c r="D103" i="11" s="1"/>
  <c r="T23" i="18"/>
  <c r="U23" i="18"/>
  <c r="D105" i="11" s="1"/>
  <c r="V23" i="18"/>
  <c r="D106" i="11" s="1"/>
  <c r="W23" i="18"/>
  <c r="D107" i="11" s="1"/>
  <c r="S24" i="18"/>
  <c r="T24" i="18"/>
  <c r="U24" i="18"/>
  <c r="D111" i="11" s="1"/>
  <c r="V24" i="18"/>
  <c r="W24" i="18"/>
  <c r="D113" i="11" s="1"/>
  <c r="S25" i="18"/>
  <c r="D115" i="11" s="1"/>
  <c r="T25" i="18"/>
  <c r="D116" i="11" s="1"/>
  <c r="U25" i="18"/>
  <c r="D117" i="11" s="1"/>
  <c r="V25" i="18"/>
  <c r="W25" i="18"/>
  <c r="D119" i="11" s="1"/>
  <c r="S26" i="18"/>
  <c r="X26" i="18" s="1"/>
  <c r="T26" i="18"/>
  <c r="D122" i="11" s="1"/>
  <c r="U26" i="18"/>
  <c r="D123" i="11" s="1"/>
  <c r="V26" i="18"/>
  <c r="D124" i="11" s="1"/>
  <c r="W26" i="18"/>
  <c r="D125" i="11" s="1"/>
  <c r="S27" i="18"/>
  <c r="X27" i="18" s="1"/>
  <c r="T27" i="18"/>
  <c r="D128" i="11" s="1"/>
  <c r="U27" i="18"/>
  <c r="D129" i="11" s="1"/>
  <c r="V27" i="18"/>
  <c r="D130" i="11" s="1"/>
  <c r="W27" i="18"/>
  <c r="D131" i="11" s="1"/>
  <c r="S28" i="18"/>
  <c r="X28" i="18" s="1"/>
  <c r="T28" i="18"/>
  <c r="D134" i="11" s="1"/>
  <c r="U28" i="18"/>
  <c r="D135" i="11" s="1"/>
  <c r="V28" i="18"/>
  <c r="D136" i="11" s="1"/>
  <c r="W28" i="18"/>
  <c r="O7" i="1"/>
  <c r="B4" i="18"/>
  <c r="K82" i="12"/>
  <c r="L82" i="12"/>
  <c r="M82" i="12"/>
  <c r="N82" i="12"/>
  <c r="O82" i="12"/>
  <c r="K83" i="12"/>
  <c r="L83" i="12"/>
  <c r="P83" i="12" s="1"/>
  <c r="P91" i="12" s="1"/>
  <c r="M83" i="12"/>
  <c r="N83" i="12"/>
  <c r="O83" i="12"/>
  <c r="K84" i="12"/>
  <c r="L84" i="12"/>
  <c r="M84" i="12"/>
  <c r="N84" i="12"/>
  <c r="O84" i="12"/>
  <c r="K85" i="12"/>
  <c r="L85" i="12"/>
  <c r="M85" i="12"/>
  <c r="N85" i="12"/>
  <c r="O85" i="12"/>
  <c r="E87" i="12"/>
  <c r="E86" i="12"/>
  <c r="E85" i="12"/>
  <c r="E82" i="12"/>
  <c r="X16" i="18" l="1"/>
  <c r="X15" i="18"/>
  <c r="X20" i="18"/>
  <c r="X12" i="18"/>
  <c r="D19" i="11"/>
  <c r="X24" i="18"/>
  <c r="X23" i="18"/>
  <c r="X11" i="18"/>
  <c r="D127" i="11"/>
  <c r="D73" i="11"/>
  <c r="D133" i="11"/>
  <c r="D16" i="11"/>
  <c r="D43" i="11"/>
  <c r="D121" i="11"/>
  <c r="X14" i="18"/>
  <c r="X7" i="18"/>
  <c r="D61" i="11"/>
  <c r="X25" i="18"/>
  <c r="N19" i="12"/>
  <c r="K177" i="12"/>
  <c r="L177" i="12"/>
  <c r="M177" i="12"/>
  <c r="N177" i="12"/>
  <c r="O177" i="12"/>
  <c r="O176" i="12"/>
  <c r="N176" i="12"/>
  <c r="M176" i="12"/>
  <c r="L176" i="12"/>
  <c r="K176" i="12"/>
  <c r="O175" i="12"/>
  <c r="N175" i="12"/>
  <c r="M175" i="12"/>
  <c r="L175" i="12"/>
  <c r="K175" i="12"/>
  <c r="O173" i="12"/>
  <c r="N173" i="12"/>
  <c r="M173" i="12"/>
  <c r="L173" i="12"/>
  <c r="K173" i="12"/>
  <c r="O172" i="12"/>
  <c r="P172" i="12" s="1"/>
  <c r="P178" i="12" s="1"/>
  <c r="N172" i="12"/>
  <c r="M172" i="12"/>
  <c r="L172" i="12"/>
  <c r="K172" i="12"/>
  <c r="O171" i="12"/>
  <c r="N171" i="12"/>
  <c r="M171" i="12"/>
  <c r="L171" i="12"/>
  <c r="K171" i="12"/>
  <c r="K167" i="12"/>
  <c r="L167" i="12"/>
  <c r="M167" i="12"/>
  <c r="N167" i="12"/>
  <c r="O167" i="12"/>
  <c r="K168" i="12"/>
  <c r="L168" i="12"/>
  <c r="M168" i="12"/>
  <c r="N168" i="12"/>
  <c r="O168" i="12"/>
  <c r="K169" i="12"/>
  <c r="L169" i="12"/>
  <c r="M169" i="12"/>
  <c r="N169" i="12"/>
  <c r="O169" i="12"/>
  <c r="O164" i="12"/>
  <c r="N164" i="12"/>
  <c r="M164" i="12"/>
  <c r="L164" i="12"/>
  <c r="K164" i="12"/>
  <c r="O163" i="12"/>
  <c r="N163" i="12"/>
  <c r="M163" i="12"/>
  <c r="L163" i="12"/>
  <c r="K163" i="12"/>
  <c r="K160" i="12"/>
  <c r="L160" i="12"/>
  <c r="M160" i="12"/>
  <c r="N160" i="12"/>
  <c r="O160" i="12"/>
  <c r="K161" i="12"/>
  <c r="L161" i="12"/>
  <c r="M161" i="12"/>
  <c r="N161" i="12"/>
  <c r="O161" i="12"/>
  <c r="K153" i="12"/>
  <c r="L153" i="12"/>
  <c r="M153" i="12"/>
  <c r="N153" i="12"/>
  <c r="O153" i="12"/>
  <c r="K154" i="12"/>
  <c r="L154" i="12"/>
  <c r="M154" i="12"/>
  <c r="N154" i="12"/>
  <c r="O154" i="12"/>
  <c r="O159" i="12"/>
  <c r="N159" i="12"/>
  <c r="M159" i="12"/>
  <c r="L159" i="12"/>
  <c r="K159" i="12"/>
  <c r="O156" i="12"/>
  <c r="N156" i="12"/>
  <c r="M156" i="12"/>
  <c r="L156" i="12"/>
  <c r="K156" i="12"/>
  <c r="O152" i="12"/>
  <c r="N152" i="12"/>
  <c r="M152" i="12"/>
  <c r="L152" i="12"/>
  <c r="K152" i="12"/>
  <c r="O149" i="12"/>
  <c r="N149" i="12"/>
  <c r="M149" i="12"/>
  <c r="L149" i="12"/>
  <c r="K149" i="12"/>
  <c r="O148" i="12"/>
  <c r="N148" i="12"/>
  <c r="M148" i="12"/>
  <c r="L148" i="12"/>
  <c r="K148" i="12"/>
  <c r="K144" i="12"/>
  <c r="L144" i="12"/>
  <c r="M144" i="12"/>
  <c r="N144" i="12"/>
  <c r="O144" i="12"/>
  <c r="K145" i="12"/>
  <c r="L145" i="12"/>
  <c r="M145" i="12"/>
  <c r="N145" i="12"/>
  <c r="O145" i="12"/>
  <c r="K146" i="12"/>
  <c r="L146" i="12"/>
  <c r="M146" i="12"/>
  <c r="N146" i="12"/>
  <c r="O146" i="12"/>
  <c r="K136" i="12"/>
  <c r="L136" i="12"/>
  <c r="M136" i="12"/>
  <c r="N136" i="12"/>
  <c r="O136" i="12"/>
  <c r="K137" i="12"/>
  <c r="L137" i="12"/>
  <c r="M137" i="12"/>
  <c r="N137" i="12"/>
  <c r="O137" i="12"/>
  <c r="O133" i="12"/>
  <c r="N133" i="12"/>
  <c r="M133" i="12"/>
  <c r="L133" i="12"/>
  <c r="K133" i="12"/>
  <c r="O130" i="12"/>
  <c r="N130" i="12"/>
  <c r="M130" i="12"/>
  <c r="L130" i="12"/>
  <c r="K130" i="12"/>
  <c r="O129" i="12"/>
  <c r="N129" i="12"/>
  <c r="M129" i="12"/>
  <c r="L129" i="12"/>
  <c r="K129" i="12"/>
  <c r="O128" i="12"/>
  <c r="N128" i="12"/>
  <c r="M128" i="12"/>
  <c r="L128" i="12"/>
  <c r="K128" i="12"/>
  <c r="O127" i="12"/>
  <c r="N127" i="12"/>
  <c r="M127" i="12"/>
  <c r="L127" i="12"/>
  <c r="K127" i="12"/>
  <c r="O123" i="12"/>
  <c r="N123" i="12"/>
  <c r="M123" i="12"/>
  <c r="L123" i="12"/>
  <c r="K123" i="12"/>
  <c r="O122" i="12"/>
  <c r="N122" i="12"/>
  <c r="M122" i="12"/>
  <c r="L122" i="12"/>
  <c r="K122" i="12"/>
  <c r="O121" i="12"/>
  <c r="N121" i="12"/>
  <c r="M121" i="12"/>
  <c r="L121" i="12"/>
  <c r="K121" i="12"/>
  <c r="O118" i="12"/>
  <c r="N118" i="12"/>
  <c r="M118" i="12"/>
  <c r="L118" i="12"/>
  <c r="K118" i="12"/>
  <c r="K115" i="12"/>
  <c r="L115" i="12"/>
  <c r="M115" i="12"/>
  <c r="N115" i="12"/>
  <c r="O115" i="12"/>
  <c r="O114" i="12"/>
  <c r="N114" i="12"/>
  <c r="M114" i="12"/>
  <c r="L114" i="12"/>
  <c r="K114" i="12"/>
  <c r="O113" i="12"/>
  <c r="N113" i="12"/>
  <c r="M113" i="12"/>
  <c r="L113" i="12"/>
  <c r="K113" i="12"/>
  <c r="O110" i="12"/>
  <c r="N110" i="12"/>
  <c r="M110" i="12"/>
  <c r="L110" i="12"/>
  <c r="K110" i="12"/>
  <c r="K105" i="12"/>
  <c r="L105" i="12"/>
  <c r="M105" i="12"/>
  <c r="N105" i="12"/>
  <c r="O105" i="12"/>
  <c r="K106" i="12"/>
  <c r="L106" i="12"/>
  <c r="M106" i="12"/>
  <c r="N106" i="12"/>
  <c r="O106" i="12"/>
  <c r="K107" i="12"/>
  <c r="L107" i="12"/>
  <c r="M107" i="12"/>
  <c r="N107" i="12"/>
  <c r="O107" i="12"/>
  <c r="O102" i="12"/>
  <c r="N102" i="12"/>
  <c r="M102" i="12"/>
  <c r="L102" i="12"/>
  <c r="K102" i="12"/>
  <c r="O101" i="12"/>
  <c r="N101" i="12"/>
  <c r="M101" i="12"/>
  <c r="L101" i="12"/>
  <c r="K101" i="12"/>
  <c r="O100" i="12"/>
  <c r="N100" i="12"/>
  <c r="M100" i="12"/>
  <c r="L100" i="12"/>
  <c r="K100" i="12"/>
  <c r="O99" i="12"/>
  <c r="N99" i="12"/>
  <c r="M99" i="12"/>
  <c r="L99" i="12"/>
  <c r="K99" i="12"/>
  <c r="O97" i="12"/>
  <c r="N97" i="12"/>
  <c r="M97" i="12"/>
  <c r="L97" i="12"/>
  <c r="K97" i="12"/>
  <c r="O96" i="12"/>
  <c r="N96" i="12"/>
  <c r="M96" i="12"/>
  <c r="L96" i="12"/>
  <c r="K96" i="12"/>
  <c r="O95" i="12"/>
  <c r="N95" i="12"/>
  <c r="M95" i="12"/>
  <c r="L95" i="12"/>
  <c r="K95" i="12"/>
  <c r="O92" i="12"/>
  <c r="N92" i="12"/>
  <c r="M92" i="12"/>
  <c r="L92" i="12"/>
  <c r="K92" i="12"/>
  <c r="K90" i="12"/>
  <c r="L90" i="12"/>
  <c r="M90" i="12"/>
  <c r="N90" i="12"/>
  <c r="O90" i="12"/>
  <c r="O89" i="12"/>
  <c r="N89" i="12"/>
  <c r="M89" i="12"/>
  <c r="L89" i="12"/>
  <c r="K89" i="12"/>
  <c r="O88" i="12"/>
  <c r="N88" i="12"/>
  <c r="M88" i="12"/>
  <c r="L88" i="12"/>
  <c r="K88" i="12"/>
  <c r="O86" i="12"/>
  <c r="N86" i="12"/>
  <c r="M86" i="12"/>
  <c r="L86" i="12"/>
  <c r="K86" i="12"/>
  <c r="O79" i="12"/>
  <c r="N79" i="12"/>
  <c r="M79" i="12"/>
  <c r="L79" i="12"/>
  <c r="K79" i="12"/>
  <c r="O78" i="12"/>
  <c r="N78" i="12"/>
  <c r="M78" i="12"/>
  <c r="L78" i="12"/>
  <c r="K78" i="12"/>
  <c r="O77" i="12"/>
  <c r="N77" i="12"/>
  <c r="M77" i="12"/>
  <c r="L77" i="12"/>
  <c r="K77" i="12"/>
  <c r="O75" i="12"/>
  <c r="N75" i="12"/>
  <c r="M75" i="12"/>
  <c r="L75" i="12"/>
  <c r="K75" i="12"/>
  <c r="O74" i="12"/>
  <c r="N74" i="12"/>
  <c r="M74" i="12"/>
  <c r="L74" i="12"/>
  <c r="K74" i="12"/>
  <c r="K71" i="12"/>
  <c r="L71" i="12"/>
  <c r="M71" i="12"/>
  <c r="N71" i="12"/>
  <c r="O71" i="12"/>
  <c r="O70" i="12"/>
  <c r="N70" i="12"/>
  <c r="M70" i="12"/>
  <c r="L70" i="12"/>
  <c r="K70" i="12"/>
  <c r="O69" i="12"/>
  <c r="N69" i="12"/>
  <c r="M69" i="12"/>
  <c r="L69" i="12"/>
  <c r="K69" i="12"/>
  <c r="O68" i="12"/>
  <c r="N68" i="12"/>
  <c r="M68" i="12"/>
  <c r="L68" i="12"/>
  <c r="K68" i="12"/>
  <c r="O67" i="12"/>
  <c r="N67" i="12"/>
  <c r="M67" i="12"/>
  <c r="L67" i="12"/>
  <c r="K67" i="12"/>
  <c r="O66" i="12"/>
  <c r="N66" i="12"/>
  <c r="M66" i="12"/>
  <c r="L66" i="12"/>
  <c r="K66" i="12"/>
  <c r="O65" i="12"/>
  <c r="N65" i="12"/>
  <c r="M65" i="12"/>
  <c r="L65" i="12"/>
  <c r="K65" i="12"/>
  <c r="K58" i="12"/>
  <c r="O63" i="12"/>
  <c r="N63" i="12"/>
  <c r="M63" i="12"/>
  <c r="L63" i="12"/>
  <c r="K63" i="12"/>
  <c r="O62" i="12"/>
  <c r="N62" i="12"/>
  <c r="M62" i="12"/>
  <c r="L62" i="12"/>
  <c r="K62" i="12"/>
  <c r="O61" i="12"/>
  <c r="N61" i="12"/>
  <c r="M61" i="12"/>
  <c r="L61" i="12"/>
  <c r="K61" i="12"/>
  <c r="O60" i="12"/>
  <c r="N60" i="12"/>
  <c r="M60" i="12"/>
  <c r="L60" i="12"/>
  <c r="K60" i="12"/>
  <c r="O59" i="12"/>
  <c r="N59" i="12"/>
  <c r="M59" i="12"/>
  <c r="L59" i="12"/>
  <c r="K59" i="12"/>
  <c r="O58" i="12"/>
  <c r="N58" i="12"/>
  <c r="M58" i="12"/>
  <c r="L58" i="12"/>
  <c r="O56" i="12"/>
  <c r="N56" i="12"/>
  <c r="M56" i="12"/>
  <c r="L56" i="12"/>
  <c r="K56" i="12"/>
  <c r="O55" i="12"/>
  <c r="N55" i="12"/>
  <c r="M55" i="12"/>
  <c r="L55" i="12"/>
  <c r="K55" i="12"/>
  <c r="O54" i="12"/>
  <c r="N54" i="12"/>
  <c r="M54" i="12"/>
  <c r="L54" i="12"/>
  <c r="K54" i="12"/>
  <c r="O49" i="12"/>
  <c r="N49" i="12"/>
  <c r="M49" i="12"/>
  <c r="L49" i="12"/>
  <c r="K49" i="12"/>
  <c r="O48" i="12"/>
  <c r="N48" i="12"/>
  <c r="M48" i="12"/>
  <c r="L48" i="12"/>
  <c r="K48" i="12"/>
  <c r="O47" i="12"/>
  <c r="N47" i="12"/>
  <c r="M47" i="12"/>
  <c r="L47" i="12"/>
  <c r="K47" i="12"/>
  <c r="K41" i="12"/>
  <c r="L41" i="12"/>
  <c r="M41" i="12"/>
  <c r="N41" i="12"/>
  <c r="O41" i="12"/>
  <c r="K42" i="12"/>
  <c r="L42" i="12"/>
  <c r="M42" i="12"/>
  <c r="N42" i="12"/>
  <c r="O42" i="12"/>
  <c r="O40" i="12"/>
  <c r="N40" i="12"/>
  <c r="M40" i="12"/>
  <c r="L40" i="12"/>
  <c r="K40" i="12"/>
  <c r="O39" i="12"/>
  <c r="N39" i="12"/>
  <c r="M39" i="12"/>
  <c r="L39" i="12"/>
  <c r="K39" i="12"/>
  <c r="O38" i="12"/>
  <c r="N38" i="12"/>
  <c r="M38" i="12"/>
  <c r="L38" i="12"/>
  <c r="K38" i="12"/>
  <c r="O37" i="12"/>
  <c r="N37" i="12"/>
  <c r="M37" i="12"/>
  <c r="L37" i="12"/>
  <c r="K37" i="12"/>
  <c r="O35" i="12"/>
  <c r="N35" i="12"/>
  <c r="M35" i="12"/>
  <c r="L35" i="12"/>
  <c r="K35" i="12"/>
  <c r="O33" i="12"/>
  <c r="N33" i="12"/>
  <c r="M33" i="12"/>
  <c r="L33" i="12"/>
  <c r="K33" i="12"/>
  <c r="O32" i="12"/>
  <c r="N32" i="12"/>
  <c r="M32" i="12"/>
  <c r="L32" i="12"/>
  <c r="K32" i="12"/>
  <c r="O31" i="12"/>
  <c r="N31" i="12"/>
  <c r="M31" i="12"/>
  <c r="L31" i="12"/>
  <c r="K31" i="12"/>
  <c r="O29" i="12"/>
  <c r="N29" i="12"/>
  <c r="M29" i="12"/>
  <c r="L29" i="12"/>
  <c r="K29" i="12"/>
  <c r="O26" i="12"/>
  <c r="N26" i="12"/>
  <c r="M26" i="12"/>
  <c r="L26" i="12"/>
  <c r="K26" i="12"/>
  <c r="O25" i="12"/>
  <c r="N25" i="12"/>
  <c r="M25" i="12"/>
  <c r="L25" i="12"/>
  <c r="K25" i="12"/>
  <c r="O24" i="12"/>
  <c r="N24" i="12"/>
  <c r="M24" i="12"/>
  <c r="L24" i="12"/>
  <c r="K24" i="12"/>
  <c r="O23" i="12"/>
  <c r="N23" i="12"/>
  <c r="M23" i="12"/>
  <c r="L23" i="12"/>
  <c r="K23" i="12"/>
  <c r="O22" i="12"/>
  <c r="N22" i="12"/>
  <c r="M22" i="12"/>
  <c r="L22" i="12"/>
  <c r="K22" i="12"/>
  <c r="O19" i="12"/>
  <c r="M19" i="12"/>
  <c r="L19" i="12"/>
  <c r="K19" i="12"/>
  <c r="O18" i="12"/>
  <c r="N18" i="12"/>
  <c r="M18" i="12"/>
  <c r="L18" i="12"/>
  <c r="K18" i="12"/>
  <c r="O17" i="12"/>
  <c r="N17" i="12"/>
  <c r="M17" i="12"/>
  <c r="L17" i="12"/>
  <c r="K17" i="12"/>
  <c r="O15" i="12"/>
  <c r="N15" i="12"/>
  <c r="M15" i="12"/>
  <c r="L15" i="12"/>
  <c r="K15" i="12"/>
  <c r="K9" i="12"/>
  <c r="L9" i="12"/>
  <c r="M9" i="12"/>
  <c r="N9" i="12"/>
  <c r="O9" i="12"/>
  <c r="K10" i="12"/>
  <c r="L10" i="12"/>
  <c r="M10" i="12"/>
  <c r="N10" i="12"/>
  <c r="O10" i="12"/>
  <c r="K11" i="12"/>
  <c r="L11" i="12"/>
  <c r="M11" i="12"/>
  <c r="N11" i="12"/>
  <c r="O11" i="12"/>
  <c r="K12" i="12"/>
  <c r="L12" i="12"/>
  <c r="M12" i="12"/>
  <c r="N12" i="12"/>
  <c r="O12" i="12"/>
  <c r="P12" i="12" l="1"/>
  <c r="L43" i="12"/>
  <c r="M43" i="12"/>
  <c r="N64" i="12"/>
  <c r="N72" i="12"/>
  <c r="O72" i="12"/>
  <c r="L72" i="12"/>
  <c r="K72" i="12"/>
  <c r="L64" i="12"/>
  <c r="N43" i="12"/>
  <c r="K64" i="12"/>
  <c r="M64" i="12"/>
  <c r="M72" i="12"/>
  <c r="K43" i="12"/>
  <c r="O43" i="12"/>
  <c r="O64" i="12"/>
  <c r="E174" i="12" l="1"/>
  <c r="E166" i="12"/>
  <c r="E165" i="12"/>
  <c r="E158" i="12"/>
  <c r="E157" i="12"/>
  <c r="E151" i="12"/>
  <c r="E150" i="12"/>
  <c r="E143" i="12"/>
  <c r="E142" i="12"/>
  <c r="E141" i="12"/>
  <c r="E140" i="12"/>
  <c r="E138" i="12"/>
  <c r="E135" i="12"/>
  <c r="E134" i="12"/>
  <c r="E132" i="12"/>
  <c r="E126" i="12"/>
  <c r="E125" i="12"/>
  <c r="E120" i="12"/>
  <c r="E119" i="12"/>
  <c r="E117" i="12"/>
  <c r="E112" i="12"/>
  <c r="E111" i="12"/>
  <c r="E109" i="12"/>
  <c r="E104" i="12"/>
  <c r="E103" i="12"/>
  <c r="E94" i="12"/>
  <c r="E93" i="12"/>
  <c r="E76" i="12"/>
  <c r="E73" i="12"/>
  <c r="E53" i="12"/>
  <c r="E52" i="12"/>
  <c r="E51" i="12"/>
  <c r="E46" i="12"/>
  <c r="E45" i="12"/>
  <c r="E44" i="12"/>
  <c r="E36" i="12"/>
  <c r="E30" i="12"/>
  <c r="E21" i="12"/>
  <c r="E14" i="12"/>
  <c r="E16" i="12"/>
  <c r="E8" i="12"/>
  <c r="O120" i="12" l="1"/>
  <c r="N120" i="12"/>
  <c r="M120" i="12"/>
  <c r="L120" i="12"/>
  <c r="K120" i="12"/>
  <c r="M132" i="12"/>
  <c r="K132" i="12"/>
  <c r="L132" i="12"/>
  <c r="O132" i="12"/>
  <c r="N132" i="12"/>
  <c r="L151" i="12"/>
  <c r="K151" i="12"/>
  <c r="O151" i="12"/>
  <c r="N151" i="12"/>
  <c r="M151" i="12"/>
  <c r="O174" i="12"/>
  <c r="O178" i="12" s="1"/>
  <c r="D137" i="11" s="1"/>
  <c r="N174" i="12"/>
  <c r="N178" i="12" s="1"/>
  <c r="M174" i="12"/>
  <c r="M178" i="12" s="1"/>
  <c r="L174" i="12"/>
  <c r="L178" i="12" s="1"/>
  <c r="K174" i="12"/>
  <c r="K178" i="12" s="1"/>
  <c r="K138" i="12"/>
  <c r="N138" i="12"/>
  <c r="O138" i="12"/>
  <c r="L138" i="12"/>
  <c r="M138" i="12"/>
  <c r="K36" i="12"/>
  <c r="O36" i="12"/>
  <c r="M36" i="12"/>
  <c r="N36" i="12"/>
  <c r="L36" i="12"/>
  <c r="M73" i="12"/>
  <c r="L73" i="12"/>
  <c r="O73" i="12"/>
  <c r="N73" i="12"/>
  <c r="O157" i="12"/>
  <c r="O162" i="12" s="1"/>
  <c r="N157" i="12"/>
  <c r="M157" i="12"/>
  <c r="L157" i="12"/>
  <c r="K157" i="12"/>
  <c r="O76" i="12"/>
  <c r="O80" i="12" s="1"/>
  <c r="N76" i="12"/>
  <c r="N80" i="12" s="1"/>
  <c r="M76" i="12"/>
  <c r="M80" i="12" s="1"/>
  <c r="L76" i="12"/>
  <c r="L80" i="12" s="1"/>
  <c r="K76" i="12"/>
  <c r="K80" i="12" s="1"/>
  <c r="L44" i="12"/>
  <c r="K44" i="12"/>
  <c r="M44" i="12"/>
  <c r="M50" i="12" s="1"/>
  <c r="O44" i="12"/>
  <c r="N44" i="12"/>
  <c r="P44" i="12" s="1"/>
  <c r="P50" i="12" s="1"/>
  <c r="L165" i="12"/>
  <c r="K165" i="12"/>
  <c r="N165" i="12"/>
  <c r="N170" i="12" s="1"/>
  <c r="O165" i="12"/>
  <c r="O170" i="12" s="1"/>
  <c r="M165" i="12"/>
  <c r="M170" i="12" s="1"/>
  <c r="M45" i="12"/>
  <c r="L45" i="12"/>
  <c r="O45" i="12"/>
  <c r="K45" i="12"/>
  <c r="N45" i="12"/>
  <c r="N166" i="12"/>
  <c r="M166" i="12"/>
  <c r="L166" i="12"/>
  <c r="K166" i="12"/>
  <c r="O166" i="12"/>
  <c r="M103" i="12"/>
  <c r="L103" i="12"/>
  <c r="K103" i="12"/>
  <c r="O103" i="12"/>
  <c r="N103" i="12"/>
  <c r="L51" i="12"/>
  <c r="K51" i="12"/>
  <c r="K57" i="12" s="1"/>
  <c r="O51" i="12"/>
  <c r="N51" i="12"/>
  <c r="M51" i="12"/>
  <c r="M104" i="12"/>
  <c r="K104" i="12"/>
  <c r="L104" i="12"/>
  <c r="O104" i="12"/>
  <c r="N104" i="12"/>
  <c r="L16" i="12"/>
  <c r="K16" i="12"/>
  <c r="N16" i="12"/>
  <c r="M16" i="12"/>
  <c r="O16" i="12"/>
  <c r="M52" i="12"/>
  <c r="L52" i="12"/>
  <c r="K52" i="12"/>
  <c r="N52" i="12"/>
  <c r="O52" i="12"/>
  <c r="O109" i="12"/>
  <c r="L109" i="12"/>
  <c r="K109" i="12"/>
  <c r="N109" i="12"/>
  <c r="M109" i="12"/>
  <c r="N140" i="12"/>
  <c r="M140" i="12"/>
  <c r="L140" i="12"/>
  <c r="O140" i="12"/>
  <c r="K140" i="12"/>
  <c r="O141" i="12"/>
  <c r="N141" i="12"/>
  <c r="M141" i="12"/>
  <c r="L141" i="12"/>
  <c r="K141" i="12"/>
  <c r="N125" i="12"/>
  <c r="M125" i="12"/>
  <c r="M131" i="12" s="1"/>
  <c r="L125" i="12"/>
  <c r="K125" i="12"/>
  <c r="O125" i="12"/>
  <c r="O158" i="12"/>
  <c r="N158" i="12"/>
  <c r="K158" i="12"/>
  <c r="M158" i="12"/>
  <c r="L158" i="12"/>
  <c r="O135" i="12"/>
  <c r="N135" i="12"/>
  <c r="M135" i="12"/>
  <c r="L135" i="12"/>
  <c r="K135" i="12"/>
  <c r="N112" i="12"/>
  <c r="M112" i="12"/>
  <c r="L112" i="12"/>
  <c r="O112" i="12"/>
  <c r="K112" i="12"/>
  <c r="N142" i="12"/>
  <c r="O142" i="12"/>
  <c r="K142" i="12"/>
  <c r="M142" i="12"/>
  <c r="L142" i="12"/>
  <c r="N126" i="12"/>
  <c r="L126" i="12"/>
  <c r="M126" i="12"/>
  <c r="O126" i="12"/>
  <c r="K126" i="12"/>
  <c r="O93" i="12"/>
  <c r="M93" i="12"/>
  <c r="M98" i="12" s="1"/>
  <c r="N93" i="12"/>
  <c r="N98" i="12" s="1"/>
  <c r="L93" i="12"/>
  <c r="L98" i="12" s="1"/>
  <c r="K93" i="12"/>
  <c r="O28" i="12"/>
  <c r="M28" i="12"/>
  <c r="N28" i="12"/>
  <c r="N34" i="12" s="1"/>
  <c r="K28" i="12"/>
  <c r="L28" i="12"/>
  <c r="M117" i="12"/>
  <c r="L117" i="12"/>
  <c r="K117" i="12"/>
  <c r="N117" i="12"/>
  <c r="O117" i="12"/>
  <c r="K143" i="12"/>
  <c r="O143" i="12"/>
  <c r="N143" i="12"/>
  <c r="L143" i="12"/>
  <c r="M143" i="12"/>
  <c r="O94" i="12"/>
  <c r="N94" i="12"/>
  <c r="M94" i="12"/>
  <c r="L94" i="12"/>
  <c r="K94" i="12"/>
  <c r="O134" i="12"/>
  <c r="N134" i="12"/>
  <c r="M134" i="12"/>
  <c r="L134" i="12"/>
  <c r="K134" i="12"/>
  <c r="O7" i="12"/>
  <c r="N7" i="12"/>
  <c r="N13" i="12" s="1"/>
  <c r="D10" i="11" s="1"/>
  <c r="L7" i="12"/>
  <c r="M7" i="12"/>
  <c r="K7" i="12"/>
  <c r="N46" i="12"/>
  <c r="M46" i="12"/>
  <c r="L46" i="12"/>
  <c r="K46" i="12"/>
  <c r="O46" i="12"/>
  <c r="K8" i="12"/>
  <c r="M8" i="12"/>
  <c r="N8" i="12"/>
  <c r="O8" i="12"/>
  <c r="L8" i="12"/>
  <c r="K14" i="12"/>
  <c r="O14" i="12"/>
  <c r="O20" i="12" s="1"/>
  <c r="N14" i="12"/>
  <c r="M14" i="12"/>
  <c r="P14" i="12" s="1"/>
  <c r="P20" i="12" s="1"/>
  <c r="L14" i="12"/>
  <c r="N53" i="12"/>
  <c r="M53" i="12"/>
  <c r="L53" i="12"/>
  <c r="O53" i="12"/>
  <c r="K53" i="12"/>
  <c r="N111" i="12"/>
  <c r="N116" i="12" s="1"/>
  <c r="M111" i="12"/>
  <c r="M116" i="12" s="1"/>
  <c r="L111" i="12"/>
  <c r="K111" i="12"/>
  <c r="O111" i="12"/>
  <c r="O21" i="12"/>
  <c r="O27" i="12" s="1"/>
  <c r="N21" i="12"/>
  <c r="N27" i="12" s="1"/>
  <c r="M21" i="12"/>
  <c r="M27" i="12" s="1"/>
  <c r="K21" i="12"/>
  <c r="K27" i="12" s="1"/>
  <c r="L21" i="12"/>
  <c r="L27" i="12" s="1"/>
  <c r="L30" i="12"/>
  <c r="K30" i="12"/>
  <c r="O30" i="12"/>
  <c r="M30" i="12"/>
  <c r="N30" i="12"/>
  <c r="O119" i="12"/>
  <c r="O124" i="12" s="1"/>
  <c r="N119" i="12"/>
  <c r="N124" i="12" s="1"/>
  <c r="M119" i="12"/>
  <c r="M124" i="12" s="1"/>
  <c r="L119" i="12"/>
  <c r="L124" i="12" s="1"/>
  <c r="K119" i="12"/>
  <c r="K124" i="12" s="1"/>
  <c r="O150" i="12"/>
  <c r="O155" i="12" s="1"/>
  <c r="L150" i="12"/>
  <c r="K150" i="12"/>
  <c r="N150" i="12"/>
  <c r="N155" i="12" s="1"/>
  <c r="M150" i="12"/>
  <c r="M155" i="12" s="1"/>
  <c r="P7" i="12" l="1"/>
  <c r="P13" i="12" s="1"/>
  <c r="K34" i="12"/>
  <c r="P28" i="12"/>
  <c r="P34" i="12" s="1"/>
  <c r="L57" i="12"/>
  <c r="K147" i="12"/>
  <c r="O108" i="12"/>
  <c r="K50" i="12"/>
  <c r="N108" i="12"/>
  <c r="L50" i="12"/>
  <c r="O131" i="12"/>
  <c r="K98" i="12"/>
  <c r="K108" i="12"/>
  <c r="L13" i="12"/>
  <c r="D8" i="11" s="1"/>
  <c r="O116" i="12"/>
  <c r="N131" i="12"/>
  <c r="L147" i="12"/>
  <c r="O34" i="12"/>
  <c r="M139" i="12"/>
  <c r="M147" i="12"/>
  <c r="L108" i="12"/>
  <c r="K155" i="12"/>
  <c r="N147" i="12"/>
  <c r="M108" i="12"/>
  <c r="K139" i="12"/>
  <c r="L155" i="12"/>
  <c r="L20" i="12"/>
  <c r="O147" i="12"/>
  <c r="O98" i="12"/>
  <c r="K170" i="12"/>
  <c r="K162" i="12"/>
  <c r="L131" i="12"/>
  <c r="O13" i="12"/>
  <c r="N139" i="12"/>
  <c r="M57" i="12"/>
  <c r="L170" i="12"/>
  <c r="L162" i="12"/>
  <c r="L139" i="12"/>
  <c r="K13" i="12"/>
  <c r="D7" i="11" s="1"/>
  <c r="N57" i="12"/>
  <c r="N50" i="12"/>
  <c r="D40" i="11" s="1"/>
  <c r="M162" i="12"/>
  <c r="M34" i="12"/>
  <c r="O139" i="12"/>
  <c r="M20" i="12"/>
  <c r="D15" i="11" s="1"/>
  <c r="N20" i="12"/>
  <c r="K116" i="12"/>
  <c r="L116" i="12"/>
  <c r="K20" i="12"/>
  <c r="M13" i="12"/>
  <c r="D9" i="11" s="1"/>
  <c r="L34" i="12"/>
  <c r="D26" i="11" s="1"/>
  <c r="K131" i="12"/>
  <c r="O57" i="12"/>
  <c r="O50" i="12"/>
  <c r="N162" i="12"/>
  <c r="D28" i="11" l="1"/>
  <c r="D27" i="11"/>
  <c r="D25" i="11"/>
  <c r="D30" i="11" s="1"/>
  <c r="D29" i="11"/>
  <c r="D48" i="11"/>
  <c r="D132" i="11"/>
  <c r="D108" i="11"/>
  <c r="D42" i="11"/>
  <c r="D102" i="11"/>
  <c r="D18" i="11"/>
  <c r="D84" i="11"/>
  <c r="D54" i="11"/>
  <c r="D114" i="11"/>
  <c r="D66" i="11"/>
  <c r="D96" i="11"/>
  <c r="D60" i="11"/>
  <c r="D138" i="11"/>
  <c r="D78" i="11"/>
  <c r="D36" i="11"/>
  <c r="D24" i="11"/>
  <c r="O8" i="1"/>
  <c r="T8" i="1"/>
  <c r="D90" i="11" l="1"/>
  <c r="S12" i="1"/>
  <c r="S13" i="1"/>
  <c r="R12" i="1"/>
  <c r="R13" i="1"/>
  <c r="Q12" i="1"/>
  <c r="T12" i="1" s="1"/>
  <c r="Q13" i="1"/>
  <c r="T13" i="1" s="1"/>
  <c r="P12" i="1"/>
  <c r="P13" i="1"/>
  <c r="O12" i="1"/>
  <c r="O13" i="1"/>
  <c r="O9" i="1" l="1"/>
  <c r="O10" i="1"/>
  <c r="O11" i="1"/>
  <c r="O14" i="1"/>
  <c r="O15" i="1"/>
  <c r="O16" i="1"/>
  <c r="O17" i="1"/>
  <c r="O18" i="1"/>
  <c r="O19" i="1"/>
  <c r="O20" i="1"/>
  <c r="O21" i="1"/>
  <c r="O22" i="1"/>
  <c r="O23" i="1"/>
  <c r="O24" i="1"/>
  <c r="O25" i="1"/>
  <c r="O26" i="1"/>
  <c r="O27" i="1"/>
  <c r="O28" i="1"/>
  <c r="Q8" i="1"/>
  <c r="S7" i="1"/>
  <c r="D11" i="11" s="1"/>
  <c r="S28" i="1"/>
  <c r="S27" i="1"/>
  <c r="S26" i="1"/>
  <c r="S25" i="1"/>
  <c r="S24" i="1"/>
  <c r="S23" i="1"/>
  <c r="S22" i="1"/>
  <c r="S21" i="1"/>
  <c r="S20" i="1"/>
  <c r="S19" i="1"/>
  <c r="S18" i="1"/>
  <c r="S17" i="1"/>
  <c r="S16" i="1"/>
  <c r="S15" i="1"/>
  <c r="S14" i="1"/>
  <c r="S11" i="1"/>
  <c r="S10" i="1"/>
  <c r="S9" i="1"/>
  <c r="S8" i="1"/>
  <c r="R28" i="1"/>
  <c r="R27" i="1"/>
  <c r="R26" i="1"/>
  <c r="R25" i="1"/>
  <c r="R24" i="1"/>
  <c r="R23" i="1"/>
  <c r="R22" i="1"/>
  <c r="R21" i="1"/>
  <c r="R20" i="1"/>
  <c r="R19" i="1"/>
  <c r="R18" i="1"/>
  <c r="R17" i="1"/>
  <c r="R16" i="1"/>
  <c r="R15" i="1"/>
  <c r="R14" i="1"/>
  <c r="R11" i="1"/>
  <c r="R10" i="1"/>
  <c r="R9" i="1"/>
  <c r="R8" i="1"/>
  <c r="R7" i="1"/>
  <c r="P7" i="1"/>
  <c r="P8" i="1"/>
  <c r="D120" i="11" l="1"/>
  <c r="D126" i="11" l="1"/>
  <c r="B4" i="11"/>
  <c r="B4" i="12"/>
  <c r="N81" i="12" l="1"/>
  <c r="M81" i="12"/>
  <c r="L81" i="12"/>
  <c r="O81" i="12"/>
  <c r="K81" i="12"/>
  <c r="N87" i="12"/>
  <c r="O87" i="12"/>
  <c r="M87" i="12"/>
  <c r="L87" i="12"/>
  <c r="K87" i="12"/>
  <c r="P17" i="1"/>
  <c r="Q17" i="1"/>
  <c r="P18" i="1"/>
  <c r="Q18" i="1"/>
  <c r="P19" i="1"/>
  <c r="Q19" i="1"/>
  <c r="P20" i="1"/>
  <c r="Q20" i="1"/>
  <c r="P21" i="1"/>
  <c r="Q21" i="1"/>
  <c r="P22" i="1"/>
  <c r="Q22" i="1"/>
  <c r="P23" i="1"/>
  <c r="Q23" i="1"/>
  <c r="P24" i="1"/>
  <c r="Q24" i="1"/>
  <c r="P25" i="1"/>
  <c r="Q25" i="1"/>
  <c r="P26" i="1"/>
  <c r="Q26" i="1"/>
  <c r="P27" i="1"/>
  <c r="Q27" i="1"/>
  <c r="P28" i="1"/>
  <c r="Q28" i="1"/>
  <c r="O91" i="12" l="1"/>
  <c r="K91" i="12"/>
  <c r="L91" i="12"/>
  <c r="D68" i="11" s="1"/>
  <c r="M91" i="12"/>
  <c r="N91" i="12"/>
  <c r="T18" i="1"/>
  <c r="T25" i="1"/>
  <c r="T19" i="1"/>
  <c r="T23" i="1"/>
  <c r="T28" i="1"/>
  <c r="T27" i="1"/>
  <c r="T21" i="1"/>
  <c r="T17" i="1"/>
  <c r="T22" i="1"/>
  <c r="T26" i="1"/>
  <c r="T20" i="1"/>
  <c r="T24" i="1"/>
  <c r="Q7" i="1"/>
  <c r="T7" i="1" s="1"/>
  <c r="D72" i="11" l="1"/>
  <c r="Q9" i="1"/>
  <c r="Q10" i="1"/>
  <c r="Q11" i="1"/>
  <c r="Q14" i="1"/>
  <c r="Q15" i="1"/>
  <c r="Q16" i="1"/>
  <c r="P9" i="1"/>
  <c r="T9" i="1" s="1"/>
  <c r="P10" i="1"/>
  <c r="T10" i="1" s="1"/>
  <c r="P11" i="1"/>
  <c r="P14" i="1"/>
  <c r="P15" i="1"/>
  <c r="P16" i="1"/>
  <c r="T14" i="1" l="1"/>
  <c r="T16" i="1"/>
  <c r="T15" i="1"/>
  <c r="T11" i="1"/>
  <c r="D12" i="11" l="1"/>
</calcChain>
</file>

<file path=xl/sharedStrings.xml><?xml version="1.0" encoding="utf-8"?>
<sst xmlns="http://schemas.openxmlformats.org/spreadsheetml/2006/main" count="1109" uniqueCount="232">
  <si>
    <t>CLIN</t>
  </si>
  <si>
    <t>Description</t>
  </si>
  <si>
    <t>Inability to Accept Delivery</t>
  </si>
  <si>
    <t>Price Per Mile</t>
  </si>
  <si>
    <t>Demurrage</t>
  </si>
  <si>
    <t>MSFC</t>
  </si>
  <si>
    <t>Period of Performance</t>
  </si>
  <si>
    <t>CLIN                                        Base       = 00X          Option 1 = 10X</t>
  </si>
  <si>
    <t>1</t>
  </si>
  <si>
    <t>2</t>
  </si>
  <si>
    <t>3</t>
  </si>
  <si>
    <t>4</t>
  </si>
  <si>
    <t>5</t>
  </si>
  <si>
    <t>6</t>
  </si>
  <si>
    <t>7</t>
  </si>
  <si>
    <t>Government Provided BEQ       Each Period</t>
  </si>
  <si>
    <t>General Instructions:</t>
  </si>
  <si>
    <t>1.</t>
  </si>
  <si>
    <t>2.</t>
  </si>
  <si>
    <t>3.</t>
  </si>
  <si>
    <t>Instructions</t>
  </si>
  <si>
    <t>Total Evaluated Price Summary</t>
  </si>
  <si>
    <t>Offeror</t>
  </si>
  <si>
    <t xml:space="preserve">Offeror shall review Instructions tab in this proposal template.  This tab is for evaluation purposes only and will not be incorporated into the contract upon award. </t>
  </si>
  <si>
    <t xml:space="preserve">The Excel workbook provided by the Government contains formulas (cells with white background) to accurately summarize the Offeror inputs for evaluation purposes. </t>
  </si>
  <si>
    <t>Total Estimated Price For Evaluation Purposes</t>
  </si>
  <si>
    <t>Other Pricing</t>
  </si>
  <si>
    <t xml:space="preserve">Total  SSC </t>
  </si>
  <si>
    <t xml:space="preserve">Total MSFC </t>
  </si>
  <si>
    <t xml:space="preserve">Total SSC </t>
  </si>
  <si>
    <t>Total Evaluated Price Summary:</t>
  </si>
  <si>
    <r>
      <rPr>
        <u/>
        <sz val="12"/>
        <rFont val="Times New Roman"/>
        <family val="1"/>
      </rPr>
      <t>Other Pricing</t>
    </r>
    <r>
      <rPr>
        <sz val="12"/>
        <rFont val="Times New Roman"/>
        <family val="1"/>
      </rPr>
      <t>:</t>
    </r>
  </si>
  <si>
    <t>8</t>
  </si>
  <si>
    <t>9</t>
  </si>
  <si>
    <t>10</t>
  </si>
  <si>
    <t>11</t>
  </si>
  <si>
    <t>12</t>
  </si>
  <si>
    <t>13</t>
  </si>
  <si>
    <t>14</t>
  </si>
  <si>
    <t>15</t>
  </si>
  <si>
    <t>16</t>
  </si>
  <si>
    <t>17</t>
  </si>
  <si>
    <t>18</t>
  </si>
  <si>
    <t>19</t>
  </si>
  <si>
    <t>20</t>
  </si>
  <si>
    <t>21</t>
  </si>
  <si>
    <t>22</t>
  </si>
  <si>
    <t>Scf</t>
  </si>
  <si>
    <t>Liter</t>
  </si>
  <si>
    <t>Delivery Charge by Diesel Fuel Threshold</t>
  </si>
  <si>
    <t>$2.26-$2.75</t>
  </si>
  <si>
    <t>$2.76-$3.25</t>
  </si>
  <si>
    <t>$3.26-$3.75</t>
  </si>
  <si>
    <t>$3.76-$4.25</t>
  </si>
  <si>
    <t>$4.26-$4.75</t>
  </si>
  <si>
    <t>$4.76-$5.25</t>
  </si>
  <si>
    <t>$5.26-$5.75 </t>
  </si>
  <si>
    <t>Trailer</t>
  </si>
  <si>
    <t xml:space="preserve">CSBF TX </t>
  </si>
  <si>
    <t xml:space="preserve">CSBF NM </t>
  </si>
  <si>
    <t xml:space="preserve">CSBF CA </t>
  </si>
  <si>
    <t>Dewar</t>
  </si>
  <si>
    <t>ISO</t>
  </si>
  <si>
    <t>Total  WSTF</t>
  </si>
  <si>
    <t>Total  MAF</t>
  </si>
  <si>
    <t xml:space="preserve">Total  MAF </t>
  </si>
  <si>
    <t>Total  MSFC</t>
  </si>
  <si>
    <t>Total  LaRC</t>
  </si>
  <si>
    <t xml:space="preserve">Total  KSC </t>
  </si>
  <si>
    <t xml:space="preserve">Total  JSC </t>
  </si>
  <si>
    <t xml:space="preserve">Total  JPL </t>
  </si>
  <si>
    <t xml:space="preserve">Total  GSFC </t>
  </si>
  <si>
    <t xml:space="preserve">Total  GRC-ATF </t>
  </si>
  <si>
    <t xml:space="preserve">Total GRC-LF          </t>
  </si>
  <si>
    <t>Total WSTF</t>
  </si>
  <si>
    <t xml:space="preserve">Total  CSBF TX </t>
  </si>
  <si>
    <t>Total CSBF NM</t>
  </si>
  <si>
    <t>Total CSBF CA</t>
  </si>
  <si>
    <t>Total GRC-LF</t>
  </si>
  <si>
    <t xml:space="preserve">Total GRC-ATF </t>
  </si>
  <si>
    <t>Total GSFC</t>
  </si>
  <si>
    <t>Total JPL</t>
  </si>
  <si>
    <t>Total JSC</t>
  </si>
  <si>
    <t xml:space="preserve">Total KSC </t>
  </si>
  <si>
    <t>Total LaRC</t>
  </si>
  <si>
    <t>Total MAF</t>
  </si>
  <si>
    <t>Helium Price</t>
  </si>
  <si>
    <t>Delivery Charge</t>
  </si>
  <si>
    <r>
      <t>Each Offeror shall develop and complete the following worksheet tabs</t>
    </r>
    <r>
      <rPr>
        <b/>
        <sz val="12"/>
        <color theme="1"/>
        <rFont val="Times New Roman"/>
        <family val="1"/>
      </rPr>
      <t xml:space="preserve"> </t>
    </r>
    <r>
      <rPr>
        <b/>
        <sz val="12"/>
        <color theme="9" tint="0.39997558519241921"/>
        <rFont val="Times New Roman"/>
        <family val="1"/>
      </rPr>
      <t>[</t>
    </r>
    <r>
      <rPr>
        <b/>
        <sz val="12"/>
        <color rgb="FF92D050"/>
        <rFont val="Times New Roman"/>
        <family val="1"/>
      </rPr>
      <t>Helium Price, Delivery Charge and Other Pricing</t>
    </r>
    <r>
      <rPr>
        <b/>
        <sz val="12"/>
        <color theme="9" tint="0.39997558519241921"/>
        <rFont val="Times New Roman"/>
        <family val="1"/>
      </rPr>
      <t>]</t>
    </r>
    <r>
      <rPr>
        <sz val="12"/>
        <color theme="1"/>
        <rFont val="Times New Roman"/>
        <family val="1"/>
      </rPr>
      <t xml:space="preserve">. Keep all added data within the table so that the summary table will populate all of the proposed information. </t>
    </r>
  </si>
  <si>
    <t>4.</t>
  </si>
  <si>
    <t>NASA Agency-wide Supply of Gaseous and Liquid Helium Pricing Template Instructions:</t>
  </si>
  <si>
    <t xml:space="preserve">Gaseous and Liquid Helium Price </t>
  </si>
  <si>
    <t>$0.00-$2.25</t>
  </si>
  <si>
    <t>$5.76-$6.25 </t>
  </si>
  <si>
    <t>$6.26-$6.75 </t>
  </si>
  <si>
    <t>Price Per day</t>
  </si>
  <si>
    <t>One Way mileage</t>
  </si>
  <si>
    <t>Emergency Delivery</t>
  </si>
  <si>
    <t>Price Per Occurrence</t>
  </si>
  <si>
    <t>Trailer Purge</t>
  </si>
  <si>
    <t>Price Per Hr</t>
  </si>
  <si>
    <t>500 Liter Dewar Rental</t>
  </si>
  <si>
    <t>500 Liter Dewar Cool Down</t>
  </si>
  <si>
    <t>100 Liter Dewar Rental</t>
  </si>
  <si>
    <t>250 Liter Dewar Rental</t>
  </si>
  <si>
    <t>100/250 Liter Dewar Cool Down</t>
  </si>
  <si>
    <t>60 Liter Dewar Rental</t>
  </si>
  <si>
    <t>60/100 Liter Dewar Cool Down</t>
  </si>
  <si>
    <t>100/500 Liter Dewar Cool Down</t>
  </si>
  <si>
    <t>30 Liter Dewar Rental</t>
  </si>
  <si>
    <t>Dewar Cool Down</t>
  </si>
  <si>
    <t xml:space="preserve">ISO Container Rental </t>
  </si>
  <si>
    <t>ISO  Trailer Rental</t>
  </si>
  <si>
    <t>ISO Purge</t>
  </si>
  <si>
    <t>Price Per Tube</t>
  </si>
  <si>
    <t>Price Per event</t>
  </si>
  <si>
    <t>160/500 Liter Dewar Cool Down</t>
  </si>
  <si>
    <t>Tanker Rental</t>
  </si>
  <si>
    <t>Tanker Cooldown</t>
  </si>
  <si>
    <t>Hrs</t>
  </si>
  <si>
    <t>Days</t>
  </si>
  <si>
    <t>Occurances</t>
  </si>
  <si>
    <t>Miles</t>
  </si>
  <si>
    <t>Pricing Template Preparation by Worksheet Tab: (Green font denotes worksheet tab Offeror input is required)</t>
  </si>
  <si>
    <t xml:space="preserve">Cover Sheet </t>
  </si>
  <si>
    <r>
      <t xml:space="preserve">The Offeror shall provide the Helium Unit Product Price to the Government for each contract year [Base Period 1, Base Period 2, and Option Period 1, 2, and 3] for each CLIN proposed in rows </t>
    </r>
    <r>
      <rPr>
        <b/>
        <sz val="12"/>
        <color rgb="FF92D050"/>
        <rFont val="Times New Roman"/>
        <family val="1"/>
      </rPr>
      <t>highlighted in green</t>
    </r>
    <r>
      <rPr>
        <sz val="12"/>
        <rFont val="Times New Roman"/>
        <family val="1"/>
      </rPr>
      <t xml:space="preserve">.  The CLIN is where "X" represents the location. Total Estimated Product Price (white rows) will automatically populate and no Offeror input or modifications are required.    </t>
    </r>
  </si>
  <si>
    <r>
      <t>The Offeror shall provide the</t>
    </r>
    <r>
      <rPr>
        <sz val="12"/>
        <color rgb="FFFF0000"/>
        <rFont val="Times New Roman"/>
        <family val="1"/>
      </rPr>
      <t xml:space="preserve"> </t>
    </r>
    <r>
      <rPr>
        <sz val="12"/>
        <rFont val="Times New Roman"/>
        <family val="1"/>
      </rPr>
      <t>Helium</t>
    </r>
    <r>
      <rPr>
        <sz val="12"/>
        <color rgb="FFFF0000"/>
        <rFont val="Times New Roman"/>
        <family val="1"/>
      </rPr>
      <t xml:space="preserve"> </t>
    </r>
    <r>
      <rPr>
        <sz val="12"/>
        <rFont val="Times New Roman"/>
        <family val="1"/>
      </rPr>
      <t>Unit Product Price to the Government for each contract year [Base Period 1, Base Period 2, and Option Period 1, 2, and 3] for each CLIN proposed in rows</t>
    </r>
    <r>
      <rPr>
        <b/>
        <sz val="12"/>
        <rFont val="Times New Roman"/>
        <family val="1"/>
      </rPr>
      <t xml:space="preserve"> </t>
    </r>
    <r>
      <rPr>
        <b/>
        <sz val="12"/>
        <color rgb="FF92D050"/>
        <rFont val="Times New Roman"/>
        <family val="1"/>
      </rPr>
      <t>highlighted in green</t>
    </r>
    <r>
      <rPr>
        <sz val="12"/>
        <rFont val="Times New Roman"/>
        <family val="1"/>
      </rPr>
      <t xml:space="preserve">.  The CLIN is where "X" represents the location. Total Estimated Product Price (white rows) will automatically populate and no Offeror input or modifications are required.    </t>
    </r>
  </si>
  <si>
    <r>
      <t>No Offeror input or modifications are required for this tab. This tab summarizes the Offerors proposed unit prices by Location for Base Period 1, Base Period 2 and Option Period 1, 2, and 3. The summarized data that populates the summary table on this tab will be pulled from each of the</t>
    </r>
    <r>
      <rPr>
        <sz val="12"/>
        <color theme="9"/>
        <rFont val="Times New Roman"/>
        <family val="1"/>
      </rPr>
      <t xml:space="preserve"> </t>
    </r>
    <r>
      <rPr>
        <b/>
        <sz val="12"/>
        <color theme="9"/>
        <rFont val="Times New Roman"/>
        <family val="1"/>
      </rPr>
      <t>green highlighted rows</t>
    </r>
    <r>
      <rPr>
        <sz val="12"/>
        <rFont val="Times New Roman"/>
        <family val="1"/>
      </rPr>
      <t xml:space="preserve"> from: </t>
    </r>
    <r>
      <rPr>
        <b/>
        <sz val="12"/>
        <color theme="9"/>
        <rFont val="Times New Roman"/>
        <family val="1"/>
      </rPr>
      <t>[Helium Price, Delivery Charge and Other Pricing]</t>
    </r>
    <r>
      <rPr>
        <sz val="12"/>
        <rFont val="Times New Roman"/>
        <family val="1"/>
      </rPr>
      <t xml:space="preserve">.  </t>
    </r>
  </si>
  <si>
    <r>
      <t xml:space="preserve">   Base Period 1      Government Provided BEQ                                                                                     </t>
    </r>
    <r>
      <rPr>
        <b/>
        <u/>
        <sz val="11"/>
        <color theme="1"/>
        <rFont val="Times New Roman"/>
        <family val="1"/>
      </rPr>
      <t xml:space="preserve"> </t>
    </r>
    <r>
      <rPr>
        <b/>
        <sz val="11"/>
        <color theme="1"/>
        <rFont val="Times New Roman"/>
        <family val="1"/>
      </rPr>
      <t xml:space="preserve">  </t>
    </r>
    <r>
      <rPr>
        <b/>
        <u/>
        <sz val="11"/>
        <color theme="1"/>
        <rFont val="Times New Roman"/>
        <family val="1"/>
      </rPr>
      <t xml:space="preserve">                          </t>
    </r>
    <r>
      <rPr>
        <b/>
        <sz val="11"/>
        <color theme="1"/>
        <rFont val="Times New Roman"/>
        <family val="1"/>
      </rPr>
      <t>(10/01/25 - 09/30/26)           CLIN 00X</t>
    </r>
  </si>
  <si>
    <r>
      <t xml:space="preserve">    Base Period 2              Government Provided BEQ                                                                                     </t>
    </r>
    <r>
      <rPr>
        <b/>
        <u/>
        <sz val="11"/>
        <color theme="1"/>
        <rFont val="Times New Roman"/>
        <family val="1"/>
      </rPr>
      <t xml:space="preserve"> </t>
    </r>
    <r>
      <rPr>
        <b/>
        <sz val="11"/>
        <color theme="1"/>
        <rFont val="Times New Roman"/>
        <family val="1"/>
      </rPr>
      <t xml:space="preserve"> </t>
    </r>
    <r>
      <rPr>
        <b/>
        <u/>
        <sz val="11"/>
        <color theme="1"/>
        <rFont val="Times New Roman"/>
        <family val="1"/>
      </rPr>
      <t xml:space="preserve">                  </t>
    </r>
    <r>
      <rPr>
        <b/>
        <sz val="11"/>
        <color theme="1"/>
        <rFont val="Times New Roman"/>
        <family val="1"/>
      </rPr>
      <t>(10/01/26 - 09/30/27)           CLIN 00X</t>
    </r>
  </si>
  <si>
    <t xml:space="preserve"> Option 1                Government Provided BEQ                  (10/01/27 - 09/30/28) CLIN 10X</t>
  </si>
  <si>
    <r>
      <t xml:space="preserve">   Base Period 1  Product Unit Price         to the Government                                                                       </t>
    </r>
    <r>
      <rPr>
        <b/>
        <u/>
        <sz val="11"/>
        <color theme="1"/>
        <rFont val="Times New Roman"/>
        <family val="1"/>
      </rPr>
      <t xml:space="preserve">                  </t>
    </r>
    <r>
      <rPr>
        <b/>
        <sz val="11"/>
        <color theme="1"/>
        <rFont val="Times New Roman"/>
        <family val="1"/>
      </rPr>
      <t xml:space="preserve">                                      (10/01/25 - 09/30/26)       CLIN 00X</t>
    </r>
  </si>
  <si>
    <r>
      <t xml:space="preserve">      Base Period 2     Product Unit Price        to the Government                                                                          </t>
    </r>
    <r>
      <rPr>
        <b/>
        <u/>
        <sz val="11"/>
        <color theme="1"/>
        <rFont val="Times New Roman"/>
        <family val="1"/>
      </rPr>
      <t xml:space="preserve">                  </t>
    </r>
    <r>
      <rPr>
        <b/>
        <sz val="11"/>
        <color theme="1"/>
        <rFont val="Times New Roman"/>
        <family val="1"/>
      </rPr>
      <t xml:space="preserve">                                (10/01/26 - 09/30/27)       CLIN 00X</t>
    </r>
  </si>
  <si>
    <t xml:space="preserve"> Option Period 1               Product Unit Price          to the Government                          (10/01/27 - 09/30/28) CLIN 10X</t>
  </si>
  <si>
    <r>
      <t xml:space="preserve"> Base Period 1           Estimated Total Price                   to the Government                                                                     </t>
    </r>
    <r>
      <rPr>
        <b/>
        <u/>
        <sz val="11"/>
        <color theme="1"/>
        <rFont val="Times New Roman"/>
        <family val="1"/>
      </rPr>
      <t xml:space="preserve">                  </t>
    </r>
    <r>
      <rPr>
        <b/>
        <sz val="11"/>
        <color theme="1"/>
        <rFont val="Times New Roman"/>
        <family val="1"/>
      </rPr>
      <t xml:space="preserve">                                 (10/01/25 - 09/30/26)      CLIN 00X </t>
    </r>
  </si>
  <si>
    <r>
      <t xml:space="preserve">Base Period 2        Estimated Total Price                         to the Government                                                                      </t>
    </r>
    <r>
      <rPr>
        <b/>
        <u/>
        <sz val="11"/>
        <color theme="1"/>
        <rFont val="Times New Roman"/>
        <family val="1"/>
      </rPr>
      <t xml:space="preserve">                  </t>
    </r>
    <r>
      <rPr>
        <b/>
        <sz val="11"/>
        <color theme="1"/>
        <rFont val="Times New Roman"/>
        <family val="1"/>
      </rPr>
      <t xml:space="preserve">                                       (10/01/26 - 09/30/27)    CLIN 00X   </t>
    </r>
  </si>
  <si>
    <t xml:space="preserve"> Option 2                Government Provided BEQ                  (10/01/28 - 09/30/29) CLIN 10X</t>
  </si>
  <si>
    <t xml:space="preserve"> Option 3               Government Provided BEQ                  (10/01/29 - 09/30/30) CLIN 10X</t>
  </si>
  <si>
    <r>
      <t xml:space="preserve">  Total Estimated Price                             to the Government                                                                         </t>
    </r>
    <r>
      <rPr>
        <b/>
        <u/>
        <sz val="11"/>
        <color theme="1"/>
        <rFont val="Times New Roman"/>
        <family val="1"/>
      </rPr>
      <t xml:space="preserve">              </t>
    </r>
    <r>
      <rPr>
        <b/>
        <sz val="11"/>
        <color theme="1"/>
        <rFont val="Times New Roman"/>
        <family val="1"/>
      </rPr>
      <t xml:space="preserve">                                       (10/01/25 - 09/30/30)      </t>
    </r>
  </si>
  <si>
    <t>Delivery Location</t>
  </si>
  <si>
    <t>Container</t>
  </si>
  <si>
    <t>CCSFS (SLC-41)</t>
  </si>
  <si>
    <t xml:space="preserve">GRC-ATF </t>
  </si>
  <si>
    <t>scf</t>
  </si>
  <si>
    <t xml:space="preserve">GSFC </t>
  </si>
  <si>
    <t>JPL</t>
  </si>
  <si>
    <t xml:space="preserve">JPL </t>
  </si>
  <si>
    <t>Tanker</t>
  </si>
  <si>
    <t>Unit of Measure</t>
  </si>
  <si>
    <t xml:space="preserve">CCSFS (SLC-41) </t>
  </si>
  <si>
    <t>CSBF OR</t>
  </si>
  <si>
    <t>Base Period 1   10/01/25 - 09/30/26</t>
  </si>
  <si>
    <t>Base Period 2   10/01/26 - 09/30/27</t>
  </si>
  <si>
    <t>Option Period 1 10/01/27 - 09/30/28</t>
  </si>
  <si>
    <t>Total CSBF OR</t>
  </si>
  <si>
    <t>Option Period 2 10/01/28 - 09/30/29</t>
  </si>
  <si>
    <t>Option Period 3 10/01/29 - 09/30/30</t>
  </si>
  <si>
    <t xml:space="preserve"> </t>
  </si>
  <si>
    <r>
      <t>Offerors shall reveiw the Instructions Tab in this Price Proposal Template. Columns A</t>
    </r>
    <r>
      <rPr>
        <sz val="12"/>
        <rFont val="Times New Roman"/>
        <family val="1"/>
      </rPr>
      <t>-E</t>
    </r>
    <r>
      <rPr>
        <sz val="12"/>
        <color rgb="FFFF0000"/>
        <rFont val="Times New Roman"/>
        <family val="1"/>
      </rPr>
      <t xml:space="preserve"> </t>
    </r>
    <r>
      <rPr>
        <sz val="12"/>
        <color theme="1"/>
        <rFont val="Times New Roman"/>
        <family val="1"/>
      </rPr>
      <t>and Columns F-J  will be incorporated into</t>
    </r>
    <r>
      <rPr>
        <sz val="12"/>
        <rFont val="Times New Roman"/>
        <family val="1"/>
      </rPr>
      <t xml:space="preserve"> Contract Section</t>
    </r>
    <r>
      <rPr>
        <sz val="12"/>
        <color theme="1"/>
        <rFont val="Times New Roman"/>
        <family val="1"/>
      </rPr>
      <t xml:space="preserve"> </t>
    </r>
    <r>
      <rPr>
        <sz val="12"/>
        <rFont val="Times New Roman"/>
        <family val="1"/>
      </rPr>
      <t>4 u</t>
    </r>
    <r>
      <rPr>
        <sz val="12"/>
        <color theme="1"/>
        <rFont val="Times New Roman"/>
        <family val="1"/>
      </rPr>
      <t xml:space="preserve">pon award.                                                                                                                                                                                                                                                                                                                                                             </t>
    </r>
  </si>
  <si>
    <r>
      <t xml:space="preserve"> Base Period 1           Estimated Total Price                  to the Government                                                                     </t>
    </r>
    <r>
      <rPr>
        <b/>
        <u/>
        <sz val="11"/>
        <color theme="1"/>
        <rFont val="Times New Roman"/>
        <family val="1"/>
      </rPr>
      <t xml:space="preserve">                  </t>
    </r>
    <r>
      <rPr>
        <b/>
        <sz val="11"/>
        <color theme="1"/>
        <rFont val="Times New Roman"/>
        <family val="1"/>
      </rPr>
      <t xml:space="preserve">                                 (10/01/25 - 09/30/26)      CLIN 00X </t>
    </r>
  </si>
  <si>
    <t>O</t>
  </si>
  <si>
    <t>P</t>
  </si>
  <si>
    <t>Q</t>
  </si>
  <si>
    <t>R</t>
  </si>
  <si>
    <t>S</t>
  </si>
  <si>
    <t xml:space="preserve">J </t>
  </si>
  <si>
    <t xml:space="preserve">K </t>
  </si>
  <si>
    <t xml:space="preserve">L </t>
  </si>
  <si>
    <t xml:space="preserve">M </t>
  </si>
  <si>
    <t xml:space="preserve">N </t>
  </si>
  <si>
    <t xml:space="preserve">I </t>
  </si>
  <si>
    <t xml:space="preserve">O </t>
  </si>
  <si>
    <t xml:space="preserve">JSC </t>
  </si>
  <si>
    <t xml:space="preserve">KSC </t>
  </si>
  <si>
    <t xml:space="preserve">LaRC </t>
  </si>
  <si>
    <t xml:space="preserve">MSFC </t>
  </si>
  <si>
    <t>MAF</t>
  </si>
  <si>
    <t>SSC</t>
  </si>
  <si>
    <t>WSTF</t>
  </si>
  <si>
    <t>GRC-LF</t>
  </si>
  <si>
    <t>GRC-ATF</t>
  </si>
  <si>
    <t xml:space="preserve">MAF </t>
  </si>
  <si>
    <t xml:space="preserve">WSTF </t>
  </si>
  <si>
    <t>GSFC</t>
  </si>
  <si>
    <t>KSC</t>
  </si>
  <si>
    <t>LaRC</t>
  </si>
  <si>
    <t>JSC</t>
  </si>
  <si>
    <t>CSBF TX</t>
  </si>
  <si>
    <t>CSBF NM</t>
  </si>
  <si>
    <t>CSBF CA</t>
  </si>
  <si>
    <t>CSBF  OR</t>
  </si>
  <si>
    <t>Total CCSFS (SLC- 41)</t>
  </si>
  <si>
    <t>Total CCSFS (SLC-41)</t>
  </si>
  <si>
    <t xml:space="preserve">Delivery Location </t>
  </si>
  <si>
    <t xml:space="preserve">GRC-LF </t>
  </si>
  <si>
    <t>350 Liter Dewar Rental</t>
  </si>
  <si>
    <t xml:space="preserve">500 Lite Dewar Rental </t>
  </si>
  <si>
    <t>Total CSBF TX</t>
  </si>
  <si>
    <t>Prices proposed in Bracket 5 ($3.76-$4.25) will be utilized for evaluation purposes</t>
  </si>
  <si>
    <t>T</t>
  </si>
  <si>
    <t xml:space="preserve">U </t>
  </si>
  <si>
    <t>V</t>
  </si>
  <si>
    <t>W</t>
  </si>
  <si>
    <t>DC</t>
  </si>
  <si>
    <t xml:space="preserve">Gaseous and Liquid Helium Delivery Charge </t>
  </si>
  <si>
    <t xml:space="preserve"> Option Period  1                Government Provided BEQ                  (10/01/27 - 09/30/28) CLIN 10X</t>
  </si>
  <si>
    <r>
      <t xml:space="preserve">  Option Period 1              Estimated Total Price                             to the Government                                                                         </t>
    </r>
    <r>
      <rPr>
        <b/>
        <u/>
        <sz val="11"/>
        <color theme="1"/>
        <rFont val="Times New Roman"/>
        <family val="1"/>
      </rPr>
      <t xml:space="preserve">              </t>
    </r>
    <r>
      <rPr>
        <b/>
        <sz val="11"/>
        <color theme="1"/>
        <rFont val="Times New Roman"/>
        <family val="1"/>
      </rPr>
      <t xml:space="preserve">                                       (10/01/27 - 09/30/28)       CLIN 10X</t>
    </r>
  </si>
  <si>
    <t xml:space="preserve">The potential Gaseous and Liquid Helium Ordering Periods are Five years, which consists of two base period years and three one-year option periods as follows:                                                                                                                                                                           Base Period 1: 10/01/25 - 09/30/26; Base Period 2: 10/01/26 - 09/30/27; Option Period 1: 10/01/27-09/30/28;  Option Period 2: 10/01/28-09/30/29: and Option Period 3: 10/01/29-09/30/30 </t>
  </si>
  <si>
    <t>Tube removal/replace</t>
  </si>
  <si>
    <t>One Way Mileage</t>
  </si>
  <si>
    <t>ISO Module Mobilization</t>
  </si>
  <si>
    <t>Jumbo (160+msfc) Trailer Rental</t>
  </si>
  <si>
    <t>Non-Jumbo (&lt;160 msfc) Trailer Rental</t>
  </si>
  <si>
    <t>Jumbo (160+ msfc) Trailer Rental</t>
  </si>
  <si>
    <t>Driver Delay/Demurrage</t>
  </si>
  <si>
    <t xml:space="preserve">The price template instructions listed below are provided to assist the Offeror in completing each worksheet tab. The Offeror will be responsible for submitting a complete and mathematically accurate file submission to the Government. </t>
  </si>
  <si>
    <t xml:space="preserve"> Option Period 2              Product Unit Price          to the Government                          (10/01/28 - 09/30/29) CLIN 20X</t>
  </si>
  <si>
    <t xml:space="preserve"> Option Period 3             Product Unit Price          to the Government                          (10/01/29 - 09/30/30) CLIN 30X</t>
  </si>
  <si>
    <r>
      <t xml:space="preserve">  Option Period 2              Estimated Total Price                             to the Government                                                                         </t>
    </r>
    <r>
      <rPr>
        <b/>
        <u/>
        <sz val="11"/>
        <color theme="1"/>
        <rFont val="Times New Roman"/>
        <family val="1"/>
      </rPr>
      <t xml:space="preserve">              </t>
    </r>
    <r>
      <rPr>
        <b/>
        <sz val="11"/>
        <color theme="1"/>
        <rFont val="Times New Roman"/>
        <family val="1"/>
      </rPr>
      <t xml:space="preserve">                                       (10/01/28 - 09/30/29)       CLIN 20X</t>
    </r>
  </si>
  <si>
    <r>
      <t xml:space="preserve">  Option Period 3            Estimated Total Price                             to the Government                                                                         </t>
    </r>
    <r>
      <rPr>
        <b/>
        <u/>
        <sz val="11"/>
        <color theme="1"/>
        <rFont val="Times New Roman"/>
        <family val="1"/>
      </rPr>
      <t xml:space="preserve">              </t>
    </r>
    <r>
      <rPr>
        <b/>
        <sz val="11"/>
        <color theme="1"/>
        <rFont val="Times New Roman"/>
        <family val="1"/>
      </rPr>
      <t xml:space="preserve">                                       (10/01/29 - 09/30/30)       CLIN 30X</t>
    </r>
  </si>
  <si>
    <t xml:space="preserve"> Option Period 2                Government Provided BEQ                  (10/01/28 - 09/30/29) CLIN 20X</t>
  </si>
  <si>
    <t xml:space="preserve"> Option Period 3               Government Provided BEQ                  (10/01/29 - 09/30/30) CLIN 30X</t>
  </si>
  <si>
    <r>
      <t xml:space="preserve">  Option Period 3            Estimated Total Price                             to the Government                                                                         </t>
    </r>
    <r>
      <rPr>
        <b/>
        <u/>
        <sz val="11"/>
        <color theme="1"/>
        <rFont val="Times New Roman"/>
        <family val="1"/>
      </rPr>
      <t xml:space="preserve">              </t>
    </r>
    <r>
      <rPr>
        <b/>
        <sz val="11"/>
        <color theme="1"/>
        <rFont val="Times New Roman"/>
        <family val="1"/>
      </rPr>
      <t xml:space="preserve">                                       (10/01/29 - 09/30/30)       CLIN 20X</t>
    </r>
  </si>
  <si>
    <t xml:space="preserve"> Option Period 3               Government Provided BEQ                  (10/01/29 - 09/30/30) CLIN 20X</t>
  </si>
  <si>
    <r>
      <t xml:space="preserve">Estimated Total Price                             to the Government                                                                         </t>
    </r>
    <r>
      <rPr>
        <b/>
        <u/>
        <sz val="11"/>
        <color theme="1"/>
        <rFont val="Times New Roman"/>
        <family val="1"/>
      </rPr>
      <t xml:space="preserve">              </t>
    </r>
    <r>
      <rPr>
        <b/>
        <sz val="11"/>
        <color theme="1"/>
        <rFont val="Times New Roman"/>
        <family val="1"/>
      </rPr>
      <t xml:space="preserve">                                       (10/01/29 - 09/30/30)      </t>
    </r>
  </si>
  <si>
    <t xml:space="preserve">Offerors shall review Instructions Tab in this Price Proposal Template. Columns A- N will be incorporated into Contract Section 2.2 upon award.                                                                                                                                                                                                                                                                                                                                                                                                                                                                                                                                                                                                               </t>
  </si>
  <si>
    <t xml:space="preserve">The Offeror shall complete Attachment 2 Gaseous and Liquid Helium Price Proposal Template in the native format. The Offeror shall comply with the instructions contained within the pricing template “Instruction” tab. The pricing template Unit Prices shall include all fixed, variable, and incremental costs to refine and prepare product for Government inspection and acceptance. </t>
  </si>
  <si>
    <t>SOLICITATION 80KSC024R0010</t>
  </si>
  <si>
    <t>SOLICITATION 80KSC024R00010</t>
  </si>
  <si>
    <t xml:space="preserve">For the complete name and location (city and state) for each delivery location acronymn listed in this template see Section 2.8 of the SF 1449 - Terms and Conditions. </t>
  </si>
  <si>
    <r>
      <t>Offerors shall review Instructions Tab in this Price Proposal Template. The Columns A- R will be incorporated into Cont</t>
    </r>
    <r>
      <rPr>
        <sz val="12"/>
        <color rgb="FFFF0000"/>
        <rFont val="Times New Roman"/>
        <family val="1"/>
      </rPr>
      <t xml:space="preserve">ract </t>
    </r>
    <r>
      <rPr>
        <sz val="12"/>
        <rFont val="Times New Roman"/>
        <family val="1"/>
      </rPr>
      <t xml:space="preserve">Delivery Charges Contract Section 2.3 - Delivery Charge upon award.                                                                                                                                                                                                                                                                                                                                                                                                                                                                                                                                                                                                                                    </t>
    </r>
  </si>
  <si>
    <r>
      <rPr>
        <sz val="12"/>
        <color theme="1"/>
        <rFont val="Times New Roman"/>
        <family val="1"/>
      </rPr>
      <t>The Offeror shall provide the proposed price for Delivery Charge per truck/tanker/trailer for Brackets 1-10 for each proposed CLIN</t>
    </r>
    <r>
      <rPr>
        <sz val="12"/>
        <color rgb="FFFF0000"/>
        <rFont val="Times New Roman"/>
        <family val="1"/>
      </rPr>
      <t xml:space="preserve"> </t>
    </r>
    <r>
      <rPr>
        <b/>
        <sz val="12"/>
        <color rgb="FF92D050"/>
        <rFont val="Times New Roman"/>
        <family val="1"/>
      </rPr>
      <t>highlighted in green</t>
    </r>
    <r>
      <rPr>
        <sz val="12"/>
        <rFont val="Times New Roman"/>
        <family val="1"/>
      </rPr>
      <t xml:space="preserve">. </t>
    </r>
    <r>
      <rPr>
        <sz val="12"/>
        <color theme="1"/>
        <rFont val="Times New Roman"/>
        <family val="1"/>
      </rPr>
      <t>The Offeror’s proposed price shall include all fixed, variable, and incremental costs to deliver the product to the location specified.</t>
    </r>
    <r>
      <rPr>
        <sz val="12"/>
        <color rgb="FFFF0000"/>
        <rFont val="Times New Roman"/>
        <family val="1"/>
      </rPr>
      <t xml:space="preserve">
For the purposes of proposal evaluation, </t>
    </r>
    <r>
      <rPr>
        <sz val="12"/>
        <rFont val="Times New Roman"/>
        <family val="1"/>
      </rPr>
      <t>the Government</t>
    </r>
    <r>
      <rPr>
        <sz val="12"/>
        <color rgb="FFFF0000"/>
        <rFont val="Times New Roman"/>
        <family val="1"/>
      </rPr>
      <t xml:space="preserve"> will utilize</t>
    </r>
    <r>
      <rPr>
        <sz val="12"/>
        <rFont val="Times New Roman"/>
        <family val="1"/>
      </rPr>
      <t xml:space="preserve"> the proposed price for Bracket 5</t>
    </r>
    <r>
      <rPr>
        <sz val="12"/>
        <color rgb="FFFF0000"/>
        <rFont val="Times New Roman"/>
        <family val="1"/>
      </rPr>
      <t xml:space="preserve"> across </t>
    </r>
    <r>
      <rPr>
        <sz val="12"/>
        <rFont val="Times New Roman"/>
        <family val="1"/>
      </rPr>
      <t>all</t>
    </r>
    <r>
      <rPr>
        <sz val="12"/>
        <color rgb="FFFF0000"/>
        <rFont val="Times New Roman"/>
        <family val="1"/>
      </rPr>
      <t xml:space="preserve"> </t>
    </r>
    <r>
      <rPr>
        <sz val="12"/>
        <rFont val="Times New Roman"/>
        <family val="1"/>
      </rPr>
      <t>five</t>
    </r>
    <r>
      <rPr>
        <sz val="12"/>
        <color rgb="FFFF0000"/>
        <rFont val="Times New Roman"/>
        <family val="1"/>
      </rPr>
      <t xml:space="preserve"> contract </t>
    </r>
    <r>
      <rPr>
        <sz val="12"/>
        <rFont val="Times New Roman"/>
        <family val="1"/>
      </rPr>
      <t>years.</t>
    </r>
    <r>
      <rPr>
        <sz val="12"/>
        <color rgb="FFFF0000"/>
        <rFont val="Times New Roman"/>
        <family val="1"/>
      </rPr>
      <t xml:space="preserve"> The Government is utilizing Bracket 5 for evaluation purposes </t>
    </r>
    <r>
      <rPr>
        <sz val="12"/>
        <rFont val="Times New Roman"/>
        <family val="1"/>
      </rPr>
      <t>based on the Government’s analysis of historical retail on-highway diesel fuel prices. The Government will multiply the Best Estimated Delivery Quantity per Year by the proposed price for Bracket 5 ($3.76-$4.25) to arrive at the Total Estimated Annual Delivery Price.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</si>
</sst>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_(&quot;$&quot;* #,##0.0000_);_(&quot;$&quot;* \(#,##0.0000\);_(&quot;$&quot;* &quot;-&quot;????_);_(@_)"/>
    <numFmt numFmtId="165" formatCode="&quot;$&quot;#,##0.00"/>
    <numFmt numFmtId="166" formatCode="&quot;$&quot;#,##0.00;[Red]&quot;$&quot;#,##0.00"/>
  </numFmts>
  <fonts count="28" x14ac:knownFonts="1">
    <font>
      <sz val="11"/>
      <color theme="1"/>
      <name val="Calibri"/>
      <family val="2"/>
      <scheme val="minor"/>
    </font>
    <font>
      <sz val="12"/>
      <color theme="1"/>
      <name val="Times New Roman"/>
      <family val="1"/>
    </font>
    <font>
      <b/>
      <sz val="12"/>
      <color theme="1"/>
      <name val="Times New Roman"/>
      <family val="1"/>
    </font>
    <font>
      <sz val="11"/>
      <color theme="1"/>
      <name val="Calibri"/>
      <family val="2"/>
      <scheme val="minor"/>
    </font>
    <font>
      <sz val="11"/>
      <color theme="1"/>
      <name val="Times New Roman"/>
      <family val="1"/>
    </font>
    <font>
      <b/>
      <sz val="11"/>
      <color theme="1"/>
      <name val="Calibri"/>
      <family val="2"/>
      <scheme val="minor"/>
    </font>
    <font>
      <b/>
      <sz val="11"/>
      <color theme="1"/>
      <name val="Times New Roman"/>
      <family val="1"/>
    </font>
    <font>
      <sz val="12"/>
      <name val="Times New Roman"/>
      <family val="1"/>
    </font>
    <font>
      <b/>
      <sz val="11"/>
      <name val="Times New Roman"/>
      <family val="1"/>
    </font>
    <font>
      <sz val="11"/>
      <name val="Times New Roman"/>
      <family val="1"/>
    </font>
    <font>
      <sz val="8"/>
      <name val="Calibri"/>
      <family val="2"/>
      <scheme val="minor"/>
    </font>
    <font>
      <b/>
      <u/>
      <sz val="11"/>
      <color theme="1"/>
      <name val="Times New Roman"/>
      <family val="1"/>
    </font>
    <font>
      <sz val="10"/>
      <color theme="1"/>
      <name val="Calibri"/>
      <family val="2"/>
      <scheme val="minor"/>
    </font>
    <font>
      <sz val="11"/>
      <color rgb="FF92D050"/>
      <name val="Calibri"/>
      <family val="2"/>
      <scheme val="minor"/>
    </font>
    <font>
      <u/>
      <sz val="12"/>
      <color theme="1"/>
      <name val="Times New Roman"/>
      <family val="1"/>
    </font>
    <font>
      <b/>
      <sz val="12"/>
      <color rgb="FF92D050"/>
      <name val="Times New Roman"/>
      <family val="1"/>
    </font>
    <font>
      <b/>
      <sz val="12"/>
      <color theme="9" tint="0.39997558519241921"/>
      <name val="Times New Roman"/>
      <family val="1"/>
    </font>
    <font>
      <u/>
      <sz val="12"/>
      <name val="Times New Roman"/>
      <family val="1"/>
    </font>
    <font>
      <sz val="12"/>
      <color rgb="FFFF0000"/>
      <name val="Times New Roman"/>
      <family val="1"/>
    </font>
    <font>
      <sz val="12"/>
      <color theme="9"/>
      <name val="Times New Roman"/>
      <family val="1"/>
    </font>
    <font>
      <b/>
      <sz val="12"/>
      <color theme="9"/>
      <name val="Times New Roman"/>
      <family val="1"/>
    </font>
    <font>
      <b/>
      <sz val="12"/>
      <name val="Times New Roman"/>
      <family val="1"/>
    </font>
    <font>
      <sz val="11"/>
      <color rgb="FF000000"/>
      <name val="Times New Roman"/>
      <family val="1"/>
    </font>
    <font>
      <sz val="11"/>
      <name val="Calibri"/>
      <family val="2"/>
      <scheme val="minor"/>
    </font>
    <font>
      <b/>
      <sz val="10"/>
      <name val="Calibri"/>
      <family val="2"/>
      <scheme val="minor"/>
    </font>
    <font>
      <b/>
      <sz val="11"/>
      <name val="Calibri"/>
      <family val="2"/>
      <scheme val="minor"/>
    </font>
    <font>
      <sz val="11"/>
      <color rgb="FFFF0000"/>
      <name val="Calibri"/>
      <family val="2"/>
      <scheme val="minor"/>
    </font>
    <font>
      <sz val="11"/>
      <color rgb="FFFF0000"/>
      <name val="Times New Roman"/>
      <family val="1"/>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auto="1"/>
        <bgColor indexed="64"/>
      </patternFill>
    </fill>
    <fill>
      <patternFill patternType="solid">
        <fgColor indexed="65"/>
        <bgColor indexed="64"/>
      </patternFill>
    </fill>
    <fill>
      <patternFill patternType="solid">
        <fgColor theme="7" tint="0.79998168889431442"/>
        <bgColor indexed="64"/>
      </patternFill>
    </fill>
    <fill>
      <patternFill patternType="solid">
        <fgColor rgb="FFFFC000"/>
        <bgColor indexed="64"/>
      </patternFill>
    </fill>
    <fill>
      <patternFill patternType="solid">
        <fgColor theme="6" tint="0.79998168889431442"/>
        <bgColor indexed="64"/>
      </patternFill>
    </fill>
    <fill>
      <patternFill patternType="solid">
        <fgColor theme="2"/>
        <bgColor indexed="64"/>
      </patternFill>
    </fill>
  </fills>
  <borders count="59">
    <border>
      <left/>
      <right/>
      <top/>
      <bottom/>
      <diagonal/>
    </border>
    <border>
      <left style="thin">
        <color theme="6"/>
      </left>
      <right style="thin">
        <color theme="6"/>
      </right>
      <top style="thin">
        <color theme="6"/>
      </top>
      <bottom style="thin">
        <color theme="6"/>
      </bottom>
      <diagonal/>
    </border>
    <border>
      <left/>
      <right style="thin">
        <color theme="6"/>
      </right>
      <top style="thin">
        <color theme="6"/>
      </top>
      <bottom style="thin">
        <color theme="6"/>
      </bottom>
      <diagonal/>
    </border>
    <border>
      <left/>
      <right/>
      <top/>
      <bottom style="thin">
        <color theme="6"/>
      </bottom>
      <diagonal/>
    </border>
    <border>
      <left style="thin">
        <color theme="6"/>
      </left>
      <right/>
      <top style="thin">
        <color theme="6"/>
      </top>
      <bottom style="thin">
        <color theme="6"/>
      </bottom>
      <diagonal/>
    </border>
    <border>
      <left style="thin">
        <color theme="6"/>
      </left>
      <right style="thin">
        <color theme="6"/>
      </right>
      <top style="thin">
        <color theme="6"/>
      </top>
      <bottom/>
      <diagonal/>
    </border>
    <border>
      <left style="thin">
        <color theme="0"/>
      </left>
      <right/>
      <top/>
      <bottom/>
      <diagonal/>
    </border>
    <border>
      <left/>
      <right/>
      <top style="thin">
        <color theme="6"/>
      </top>
      <bottom style="thin">
        <color theme="6"/>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6"/>
      </top>
      <bottom/>
      <diagonal/>
    </border>
    <border>
      <left style="thin">
        <color theme="6"/>
      </left>
      <right style="thin">
        <color theme="6"/>
      </right>
      <top/>
      <bottom style="thin">
        <color theme="6"/>
      </bottom>
      <diagonal/>
    </border>
    <border>
      <left style="thin">
        <color theme="0" tint="-0.34998626667073579"/>
      </left>
      <right style="thin">
        <color theme="0" tint="-0.34998626667073579"/>
      </right>
      <top/>
      <bottom style="thin">
        <color theme="0" tint="-0.34998626667073579"/>
      </bottom>
      <diagonal/>
    </border>
    <border>
      <left style="thin">
        <color theme="6"/>
      </left>
      <right/>
      <top style="thin">
        <color theme="6"/>
      </top>
      <bottom/>
      <diagonal/>
    </border>
    <border>
      <left style="thin">
        <color theme="0" tint="-0.24994659260841701"/>
      </left>
      <right style="thin">
        <color theme="0" tint="-0.24994659260841701"/>
      </right>
      <top style="thin">
        <color theme="0" tint="-0.24994659260841701"/>
      </top>
      <bottom/>
      <diagonal/>
    </border>
    <border>
      <left style="thin">
        <color theme="6"/>
      </left>
      <right/>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4.9989318521683403E-2"/>
      </left>
      <right/>
      <top style="thin">
        <color theme="0" tint="-4.9989318521683403E-2"/>
      </top>
      <bottom/>
      <diagonal/>
    </border>
    <border>
      <left/>
      <right style="thin">
        <color theme="0" tint="-4.9989318521683403E-2"/>
      </right>
      <top/>
      <bottom/>
      <diagonal/>
    </border>
    <border>
      <left/>
      <right style="thin">
        <color theme="0" tint="-4.9989318521683403E-2"/>
      </right>
      <top/>
      <bottom style="thin">
        <color theme="0" tint="-4.9989318521683403E-2"/>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right style="thin">
        <color theme="6"/>
      </right>
      <top/>
      <bottom style="thin">
        <color theme="6"/>
      </bottom>
      <diagonal/>
    </border>
    <border>
      <left style="thin">
        <color theme="6"/>
      </left>
      <right style="thin">
        <color theme="0" tint="-0.34998626667073579"/>
      </right>
      <top style="thin">
        <color theme="6"/>
      </top>
      <bottom style="thin">
        <color theme="6"/>
      </bottom>
      <diagonal/>
    </border>
    <border>
      <left style="thin">
        <color theme="0" tint="-0.34998626667073579"/>
      </left>
      <right style="thin">
        <color theme="0" tint="-0.34998626667073579"/>
      </right>
      <top style="thin">
        <color theme="6"/>
      </top>
      <bottom style="thin">
        <color theme="6"/>
      </bottom>
      <diagonal/>
    </border>
    <border>
      <left style="thin">
        <color theme="0" tint="-0.34998626667073579"/>
      </left>
      <right style="thin">
        <color theme="6"/>
      </right>
      <top style="thin">
        <color theme="6"/>
      </top>
      <bottom style="thin">
        <color theme="6"/>
      </bottom>
      <diagonal/>
    </border>
    <border>
      <left style="thin">
        <color theme="0" tint="-0.34998626667073579"/>
      </left>
      <right/>
      <top style="thin">
        <color theme="0" tint="-0.34998626667073579"/>
      </top>
      <bottom/>
      <diagonal/>
    </border>
    <border>
      <left/>
      <right style="thin">
        <color theme="6"/>
      </right>
      <top style="thin">
        <color theme="0" tint="-0.34998626667073579"/>
      </top>
      <bottom/>
      <diagonal/>
    </border>
    <border>
      <left/>
      <right style="thin">
        <color theme="0" tint="-0.34998626667073579"/>
      </right>
      <top style="thin">
        <color theme="6"/>
      </top>
      <bottom style="thin">
        <color theme="6"/>
      </bottom>
      <diagonal/>
    </border>
    <border>
      <left/>
      <right style="thin">
        <color theme="0" tint="-0.34998626667073579"/>
      </right>
      <top/>
      <bottom/>
      <diagonal/>
    </border>
    <border>
      <left/>
      <right style="thin">
        <color theme="6"/>
      </right>
      <top style="thin">
        <color theme="6"/>
      </top>
      <bottom style="thin">
        <color theme="0" tint="-0.34998626667073579"/>
      </bottom>
      <diagonal/>
    </border>
    <border>
      <left/>
      <right style="thin">
        <color theme="6"/>
      </right>
      <top style="thin">
        <color theme="0" tint="-0.34998626667073579"/>
      </top>
      <bottom style="thin">
        <color theme="6"/>
      </bottom>
      <diagonal/>
    </border>
    <border>
      <left style="thin">
        <color theme="0" tint="-0.34998626667073579"/>
      </left>
      <right style="thin">
        <color theme="6"/>
      </right>
      <top/>
      <bottom style="thin">
        <color theme="0" tint="-0.34998626667073579"/>
      </bottom>
      <diagonal/>
    </border>
    <border>
      <left style="thin">
        <color theme="0" tint="-0.34998626667073579"/>
      </left>
      <right style="thin">
        <color theme="6"/>
      </right>
      <top style="thin">
        <color theme="0" tint="-0.34998626667073579"/>
      </top>
      <bottom style="thin">
        <color theme="0" tint="-0.34998626667073579"/>
      </bottom>
      <diagonal/>
    </border>
    <border>
      <left style="thin">
        <color theme="0" tint="-0.34998626667073579"/>
      </left>
      <right style="thin">
        <color theme="6"/>
      </right>
      <top style="thin">
        <color theme="0" tint="-0.34998626667073579"/>
      </top>
      <bottom/>
      <diagonal/>
    </border>
    <border>
      <left/>
      <right style="thin">
        <color theme="0" tint="-0.34998626667073579"/>
      </right>
      <top style="thin">
        <color theme="0" tint="-0.34998626667073579"/>
      </top>
      <bottom style="thin">
        <color theme="6"/>
      </bottom>
      <diagonal/>
    </border>
    <border>
      <left/>
      <right style="thin">
        <color theme="0" tint="-0.34998626667073579"/>
      </right>
      <top/>
      <bottom style="thin">
        <color theme="6"/>
      </bottom>
      <diagonal/>
    </border>
    <border>
      <left style="thin">
        <color theme="6"/>
      </left>
      <right style="thin">
        <color theme="6"/>
      </right>
      <top/>
      <bottom/>
      <diagonal/>
    </border>
    <border>
      <left/>
      <right style="thin">
        <color theme="6"/>
      </right>
      <top style="thin">
        <color theme="6"/>
      </top>
      <bottom/>
      <diagonal/>
    </border>
    <border>
      <left/>
      <right style="thin">
        <color theme="6"/>
      </right>
      <top/>
      <bottom/>
      <diagonal/>
    </border>
    <border>
      <left style="thin">
        <color theme="0" tint="-0.34998626667073579"/>
      </left>
      <right style="thin">
        <color theme="6"/>
      </right>
      <top style="thin">
        <color theme="0" tint="-0.34998626667073579"/>
      </top>
      <bottom style="thin">
        <color theme="6"/>
      </bottom>
      <diagonal/>
    </border>
    <border>
      <left style="thin">
        <color theme="0" tint="-0.34998626667073579"/>
      </left>
      <right style="thin">
        <color theme="0" tint="-0.34998626667073579"/>
      </right>
      <top style="thin">
        <color theme="0" tint="-0.34998626667073579"/>
      </top>
      <bottom style="thin">
        <color theme="6"/>
      </bottom>
      <diagonal/>
    </border>
    <border>
      <left style="thin">
        <color theme="6"/>
      </left>
      <right style="thin">
        <color theme="6"/>
      </right>
      <top/>
      <bottom style="thin">
        <color theme="0" tint="-0.34998626667073579"/>
      </bottom>
      <diagonal/>
    </border>
    <border>
      <left style="thin">
        <color theme="6"/>
      </left>
      <right style="thin">
        <color theme="6"/>
      </right>
      <top style="thin">
        <color theme="6"/>
      </top>
      <bottom style="thin">
        <color theme="0" tint="-0.34998626667073579"/>
      </bottom>
      <diagonal/>
    </border>
    <border>
      <left style="thin">
        <color theme="6"/>
      </left>
      <right style="thin">
        <color theme="6"/>
      </right>
      <top style="thin">
        <color theme="0" tint="-0.34998626667073579"/>
      </top>
      <bottom style="thin">
        <color theme="6"/>
      </bottom>
      <diagonal/>
    </border>
    <border>
      <left style="thin">
        <color theme="6"/>
      </left>
      <right style="thin">
        <color theme="6"/>
      </right>
      <top style="thin">
        <color theme="0" tint="-0.34998626667073579"/>
      </top>
      <bottom/>
      <diagonal/>
    </border>
    <border>
      <left style="thin">
        <color theme="0" tint="-0.34998626667073579"/>
      </left>
      <right style="thin">
        <color theme="6"/>
      </right>
      <top style="thin">
        <color theme="6"/>
      </top>
      <bottom style="thin">
        <color theme="0" tint="-0.34998626667073579"/>
      </bottom>
      <diagonal/>
    </border>
    <border>
      <left style="thin">
        <color theme="6"/>
      </left>
      <right/>
      <top/>
      <bottom style="thin">
        <color theme="6"/>
      </bottom>
      <diagonal/>
    </border>
    <border>
      <left/>
      <right style="thin">
        <color theme="6"/>
      </right>
      <top/>
      <bottom style="thin">
        <color theme="0" tint="-0.34998626667073579"/>
      </bottom>
      <diagonal/>
    </border>
    <border>
      <left style="thin">
        <color theme="6"/>
      </left>
      <right/>
      <top style="thin">
        <color theme="0" tint="-0.34998626667073579"/>
      </top>
      <bottom style="thin">
        <color theme="0" tint="-0.34998626667073579"/>
      </bottom>
      <diagonal/>
    </border>
    <border>
      <left style="thin">
        <color theme="6"/>
      </left>
      <right style="thin">
        <color theme="6"/>
      </right>
      <top style="thin">
        <color theme="0" tint="-0.34998626667073579"/>
      </top>
      <bottom style="thin">
        <color theme="0" tint="-0.34998626667073579"/>
      </bottom>
      <diagonal/>
    </border>
    <border>
      <left/>
      <right/>
      <top style="thin">
        <color theme="0" tint="-0.34998626667073579"/>
      </top>
      <bottom/>
      <diagonal/>
    </border>
    <border>
      <left style="thin">
        <color theme="6"/>
      </left>
      <right/>
      <top style="thin">
        <color theme="6"/>
      </top>
      <bottom style="thin">
        <color theme="0" tint="-0.34998626667073579"/>
      </bottom>
      <diagonal/>
    </border>
    <border>
      <left style="thin">
        <color theme="0" tint="-0.34998626667073579"/>
      </left>
      <right/>
      <top/>
      <bottom style="thin">
        <color theme="0" tint="-0.34998626667073579"/>
      </bottom>
      <diagonal/>
    </border>
    <border>
      <left/>
      <right/>
      <top style="thin">
        <color theme="0" tint="-0.34998626667073579"/>
      </top>
      <bottom style="thin">
        <color theme="0" tint="-0.34998626667073579"/>
      </bottom>
      <diagonal/>
    </border>
    <border>
      <left style="thin">
        <color theme="6"/>
      </left>
      <right style="thin">
        <color theme="0" tint="-4.9989318521683403E-2"/>
      </right>
      <top style="thin">
        <color theme="6"/>
      </top>
      <bottom style="thin">
        <color theme="6"/>
      </bottom>
      <diagonal/>
    </border>
    <border>
      <left/>
      <right style="thin">
        <color theme="0" tint="-4.9989318521683403E-2"/>
      </right>
      <top/>
      <bottom style="thin">
        <color theme="6"/>
      </bottom>
      <diagonal/>
    </border>
    <border>
      <left style="thin">
        <color theme="0" tint="-4.9989318521683403E-2"/>
      </left>
      <right style="thin">
        <color theme="6"/>
      </right>
      <top/>
      <bottom style="thin">
        <color theme="6"/>
      </bottom>
      <diagonal/>
    </border>
  </borders>
  <cellStyleXfs count="2">
    <xf numFmtId="0" fontId="0" fillId="0" borderId="0"/>
    <xf numFmtId="44" fontId="3" fillId="0" borderId="0" applyFont="0" applyFill="0" applyBorder="0" applyAlignment="0" applyProtection="0"/>
  </cellStyleXfs>
  <cellXfs count="378">
    <xf numFmtId="0" fontId="0" fillId="0" borderId="0" xfId="0"/>
    <xf numFmtId="0" fontId="0" fillId="0" borderId="0" xfId="0" applyProtection="1">
      <protection locked="0"/>
    </xf>
    <xf numFmtId="0" fontId="0" fillId="0" borderId="0" xfId="0" applyFill="1" applyProtection="1">
      <protection locked="0"/>
    </xf>
    <xf numFmtId="0" fontId="0" fillId="0" borderId="0" xfId="0" applyProtection="1"/>
    <xf numFmtId="0" fontId="4" fillId="0" borderId="0" xfId="0" applyFont="1" applyFill="1" applyProtection="1">
      <protection locked="0"/>
    </xf>
    <xf numFmtId="0" fontId="5" fillId="0" borderId="0" xfId="0" applyFont="1" applyFill="1" applyProtection="1">
      <protection locked="0"/>
    </xf>
    <xf numFmtId="3" fontId="0" fillId="0" borderId="0" xfId="0" applyNumberFormat="1" applyFill="1" applyBorder="1" applyProtection="1">
      <protection locked="0"/>
    </xf>
    <xf numFmtId="0" fontId="0" fillId="0" borderId="0" xfId="0" applyFill="1" applyBorder="1" applyProtection="1">
      <protection locked="0"/>
    </xf>
    <xf numFmtId="164" fontId="0" fillId="0" borderId="0" xfId="0" applyNumberFormat="1" applyFill="1" applyBorder="1" applyProtection="1">
      <protection locked="0"/>
    </xf>
    <xf numFmtId="164" fontId="4" fillId="0" borderId="0" xfId="1" applyNumberFormat="1" applyFont="1" applyFill="1" applyBorder="1" applyProtection="1">
      <protection locked="0"/>
    </xf>
    <xf numFmtId="0" fontId="0" fillId="0" borderId="0" xfId="0" applyFill="1" applyAlignment="1" applyProtection="1">
      <alignment horizontal="right"/>
      <protection locked="0"/>
    </xf>
    <xf numFmtId="0" fontId="4" fillId="0" borderId="0" xfId="0" applyFont="1" applyFill="1" applyAlignment="1">
      <alignment vertical="center"/>
    </xf>
    <xf numFmtId="0" fontId="4" fillId="0" borderId="0" xfId="0" applyFont="1" applyFill="1" applyAlignment="1" applyProtection="1">
      <alignment vertical="center"/>
      <protection locked="0"/>
    </xf>
    <xf numFmtId="0" fontId="0" fillId="2" borderId="0" xfId="0" applyFill="1"/>
    <xf numFmtId="0" fontId="0" fillId="0" borderId="0" xfId="0" applyAlignment="1" applyProtection="1">
      <alignment horizontal="left"/>
      <protection locked="0"/>
    </xf>
    <xf numFmtId="0" fontId="12" fillId="0" borderId="0" xfId="0" applyFont="1"/>
    <xf numFmtId="0" fontId="13" fillId="0" borderId="0" xfId="0" applyFont="1"/>
    <xf numFmtId="0" fontId="2" fillId="2" borderId="0" xfId="0" applyFont="1" applyFill="1" applyBorder="1" applyAlignment="1" applyProtection="1">
      <alignment vertical="top"/>
      <protection locked="0"/>
    </xf>
    <xf numFmtId="0" fontId="0" fillId="0" borderId="0" xfId="0" applyBorder="1"/>
    <xf numFmtId="0" fontId="0" fillId="0" borderId="0" xfId="0" applyAlignment="1">
      <alignment wrapText="1"/>
    </xf>
    <xf numFmtId="0" fontId="2" fillId="2" borderId="0" xfId="0" applyFont="1" applyFill="1" applyBorder="1" applyAlignment="1" applyProtection="1">
      <alignment vertical="top"/>
    </xf>
    <xf numFmtId="0" fontId="2" fillId="2" borderId="0" xfId="0" applyFont="1" applyFill="1" applyBorder="1" applyAlignment="1" applyProtection="1">
      <alignment horizontal="center" vertical="top"/>
      <protection locked="0"/>
    </xf>
    <xf numFmtId="0" fontId="2" fillId="2" borderId="0" xfId="0" applyFont="1" applyFill="1" applyBorder="1" applyAlignment="1" applyProtection="1">
      <alignment horizontal="left" vertical="top"/>
      <protection locked="0"/>
    </xf>
    <xf numFmtId="0" fontId="2" fillId="2" borderId="0" xfId="0" applyFont="1" applyFill="1" applyBorder="1" applyAlignment="1" applyProtection="1">
      <alignment horizontal="left" vertical="top"/>
    </xf>
    <xf numFmtId="49" fontId="4" fillId="2" borderId="1" xfId="0" applyNumberFormat="1" applyFont="1" applyFill="1" applyBorder="1" applyAlignment="1" applyProtection="1">
      <alignment vertical="center" wrapText="1"/>
    </xf>
    <xf numFmtId="0" fontId="2" fillId="0" borderId="1" xfId="0" applyFont="1" applyBorder="1" applyAlignment="1" applyProtection="1">
      <alignment vertical="top"/>
    </xf>
    <xf numFmtId="0" fontId="0" fillId="5" borderId="0" xfId="0" applyFill="1" applyBorder="1" applyProtection="1">
      <protection locked="0"/>
    </xf>
    <xf numFmtId="0" fontId="2" fillId="0" borderId="5" xfId="0" applyFont="1" applyBorder="1" applyAlignment="1" applyProtection="1">
      <alignment vertical="top"/>
    </xf>
    <xf numFmtId="0" fontId="2" fillId="4" borderId="1" xfId="0"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xf>
    <xf numFmtId="49" fontId="4" fillId="0" borderId="1" xfId="0" quotePrefix="1" applyNumberFormat="1" applyFont="1" applyFill="1" applyBorder="1" applyAlignment="1" applyProtection="1">
      <alignment horizontal="center"/>
    </xf>
    <xf numFmtId="49" fontId="6" fillId="4" borderId="1" xfId="0" quotePrefix="1" applyNumberFormat="1" applyFont="1" applyFill="1" applyBorder="1" applyAlignment="1" applyProtection="1">
      <alignment horizontal="center"/>
    </xf>
    <xf numFmtId="49" fontId="4" fillId="4" borderId="1" xfId="0" quotePrefix="1" applyNumberFormat="1" applyFont="1" applyFill="1" applyBorder="1" applyAlignment="1" applyProtection="1">
      <alignment horizontal="center"/>
    </xf>
    <xf numFmtId="0" fontId="1" fillId="6" borderId="0" xfId="0" applyFont="1" applyFill="1" applyBorder="1" applyAlignment="1" applyProtection="1">
      <alignment horizontal="left" vertical="top"/>
    </xf>
    <xf numFmtId="0" fontId="2" fillId="6" borderId="0" xfId="0" applyFont="1" applyFill="1" applyBorder="1" applyAlignment="1" applyProtection="1">
      <alignment horizontal="center" vertical="top"/>
    </xf>
    <xf numFmtId="165" fontId="4" fillId="2" borderId="1" xfId="1" applyNumberFormat="1" applyFont="1" applyFill="1" applyBorder="1" applyAlignment="1" applyProtection="1">
      <alignment horizontal="center"/>
    </xf>
    <xf numFmtId="165" fontId="6" fillId="4" borderId="1" xfId="0" applyNumberFormat="1" applyFont="1" applyFill="1" applyBorder="1" applyAlignment="1" applyProtection="1">
      <alignment horizontal="center"/>
    </xf>
    <xf numFmtId="0" fontId="2" fillId="0" borderId="5" xfId="0" applyFont="1" applyBorder="1" applyAlignment="1" applyProtection="1">
      <alignment horizontal="left" vertical="top"/>
    </xf>
    <xf numFmtId="0" fontId="0" fillId="0" borderId="0" xfId="0" applyAlignment="1">
      <alignment horizontal="center"/>
    </xf>
    <xf numFmtId="0" fontId="23" fillId="0" borderId="0" xfId="0" applyFont="1"/>
    <xf numFmtId="0" fontId="21" fillId="2" borderId="0" xfId="0" applyFont="1" applyFill="1" applyBorder="1" applyAlignment="1" applyProtection="1">
      <alignment horizontal="left" vertical="top"/>
    </xf>
    <xf numFmtId="0" fontId="23" fillId="2" borderId="0" xfId="0" applyFont="1" applyFill="1"/>
    <xf numFmtId="0" fontId="25" fillId="0" borderId="0" xfId="0" applyFont="1"/>
    <xf numFmtId="0" fontId="21" fillId="2" borderId="0" xfId="0" applyFont="1" applyFill="1"/>
    <xf numFmtId="0" fontId="24" fillId="2" borderId="0" xfId="0" applyFont="1" applyFill="1"/>
    <xf numFmtId="0" fontId="1" fillId="2" borderId="0" xfId="0" applyFont="1" applyFill="1"/>
    <xf numFmtId="0" fontId="12" fillId="2" borderId="0" xfId="0" applyFont="1" applyFill="1"/>
    <xf numFmtId="0" fontId="14" fillId="2" borderId="0" xfId="0" applyFont="1" applyFill="1"/>
    <xf numFmtId="0" fontId="1" fillId="2" borderId="0" xfId="0" quotePrefix="1" applyFont="1" applyFill="1" applyAlignment="1">
      <alignment horizontal="center" vertical="top"/>
    </xf>
    <xf numFmtId="0" fontId="7" fillId="2" borderId="0" xfId="0" quotePrefix="1" applyFont="1" applyFill="1" applyAlignment="1">
      <alignment horizontal="center" vertical="top"/>
    </xf>
    <xf numFmtId="0" fontId="14" fillId="2" borderId="0" xfId="0" applyFont="1" applyFill="1" applyAlignment="1">
      <alignment vertical="top" wrapText="1"/>
    </xf>
    <xf numFmtId="0" fontId="1" fillId="2" borderId="0" xfId="0" applyFont="1" applyFill="1" applyAlignment="1">
      <alignment vertical="top" wrapText="1"/>
    </xf>
    <xf numFmtId="0" fontId="15" fillId="2" borderId="0" xfId="0" applyFont="1" applyFill="1" applyAlignment="1">
      <alignment horizontal="left" vertical="top"/>
    </xf>
    <xf numFmtId="0" fontId="17" fillId="2" borderId="0" xfId="0" applyFont="1" applyFill="1"/>
    <xf numFmtId="0" fontId="18" fillId="2" borderId="0" xfId="0" applyFont="1" applyFill="1"/>
    <xf numFmtId="0" fontId="1" fillId="2" borderId="0" xfId="0" applyFont="1" applyFill="1" applyAlignment="1">
      <alignment wrapText="1"/>
    </xf>
    <xf numFmtId="0" fontId="1" fillId="2" borderId="0" xfId="0" quotePrefix="1" applyFont="1" applyFill="1" applyAlignment="1">
      <alignment horizontal="center" wrapText="1"/>
    </xf>
    <xf numFmtId="0" fontId="17" fillId="2" borderId="0" xfId="0" applyFont="1" applyFill="1" applyAlignment="1">
      <alignment horizontal="left" vertical="top"/>
    </xf>
    <xf numFmtId="0" fontId="1" fillId="2" borderId="0" xfId="0" quotePrefix="1" applyFont="1" applyFill="1" applyAlignment="1">
      <alignment horizontal="center"/>
    </xf>
    <xf numFmtId="0" fontId="7" fillId="2" borderId="0" xfId="0" applyFont="1" applyFill="1" applyAlignment="1">
      <alignment vertical="top" wrapText="1"/>
    </xf>
    <xf numFmtId="0" fontId="8" fillId="4" borderId="12" xfId="0" applyFont="1" applyFill="1" applyBorder="1" applyAlignment="1">
      <alignment horizontal="center" vertical="center" wrapText="1"/>
    </xf>
    <xf numFmtId="0" fontId="6" fillId="4" borderId="12" xfId="0" applyFont="1" applyFill="1" applyBorder="1" applyAlignment="1" applyProtection="1">
      <alignment horizontal="center" vertical="center" wrapText="1"/>
    </xf>
    <xf numFmtId="0" fontId="6" fillId="4" borderId="12"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6" fillId="4" borderId="5" xfId="0" applyFont="1" applyFill="1" applyBorder="1" applyAlignment="1" applyProtection="1">
      <alignment horizontal="center" vertical="center" wrapText="1"/>
    </xf>
    <xf numFmtId="0" fontId="6" fillId="4" borderId="5" xfId="0" applyFont="1" applyFill="1" applyBorder="1" applyAlignment="1" applyProtection="1">
      <alignment horizontal="center" wrapText="1"/>
    </xf>
    <xf numFmtId="0" fontId="0" fillId="2" borderId="0" xfId="0" applyFill="1" applyAlignment="1">
      <alignment horizontal="center"/>
    </xf>
    <xf numFmtId="0" fontId="12" fillId="2" borderId="0" xfId="0" applyFont="1" applyFill="1" applyBorder="1"/>
    <xf numFmtId="49" fontId="4" fillId="0" borderId="9" xfId="0" applyNumberFormat="1" applyFont="1" applyBorder="1" applyAlignment="1">
      <alignment horizontal="center" vertical="center" wrapText="1"/>
    </xf>
    <xf numFmtId="49" fontId="4" fillId="0" borderId="16" xfId="0" applyNumberFormat="1" applyFont="1" applyBorder="1" applyAlignment="1">
      <alignment horizontal="center" vertical="center" wrapText="1"/>
    </xf>
    <xf numFmtId="0" fontId="0" fillId="0" borderId="0" xfId="0" applyFont="1"/>
    <xf numFmtId="49" fontId="4" fillId="0" borderId="9" xfId="0" quotePrefix="1" applyNumberFormat="1" applyFont="1" applyBorder="1" applyAlignment="1">
      <alignment horizontal="center" vertical="center" wrapText="1"/>
    </xf>
    <xf numFmtId="49" fontId="4" fillId="0" borderId="16" xfId="0" applyNumberFormat="1" applyFont="1" applyFill="1" applyBorder="1" applyAlignment="1">
      <alignment horizontal="center" vertical="center" wrapText="1"/>
    </xf>
    <xf numFmtId="0" fontId="4" fillId="0" borderId="16" xfId="0" applyFont="1" applyBorder="1" applyAlignment="1">
      <alignment horizontal="center"/>
    </xf>
    <xf numFmtId="0" fontId="4" fillId="0" borderId="9" xfId="0" applyFont="1" applyBorder="1" applyAlignment="1">
      <alignment horizontal="center"/>
    </xf>
    <xf numFmtId="0" fontId="7" fillId="2" borderId="0" xfId="0" applyFont="1" applyFill="1" applyAlignment="1">
      <alignment horizontal="left" vertical="top" wrapText="1"/>
    </xf>
    <xf numFmtId="0" fontId="1" fillId="2" borderId="0" xfId="0" applyFont="1" applyFill="1" applyAlignment="1">
      <alignment horizontal="left" vertical="top" wrapText="1"/>
    </xf>
    <xf numFmtId="0" fontId="15" fillId="2" borderId="0" xfId="0" applyFont="1" applyFill="1" applyAlignment="1">
      <alignment horizontal="left" vertical="top" wrapText="1"/>
    </xf>
    <xf numFmtId="49" fontId="6" fillId="4" borderId="1" xfId="0" applyNumberFormat="1" applyFont="1" applyFill="1" applyBorder="1" applyAlignment="1" applyProtection="1">
      <alignment horizontal="right"/>
    </xf>
    <xf numFmtId="0" fontId="2" fillId="2" borderId="0" xfId="0" applyFont="1" applyFill="1" applyBorder="1" applyAlignment="1" applyProtection="1">
      <alignment horizontal="center" vertical="top"/>
    </xf>
    <xf numFmtId="0" fontId="0" fillId="6" borderId="0" xfId="0" applyFill="1" applyBorder="1" applyProtection="1"/>
    <xf numFmtId="0" fontId="0" fillId="0" borderId="6" xfId="0" applyBorder="1" applyProtection="1"/>
    <xf numFmtId="0" fontId="21" fillId="2" borderId="0" xfId="0" applyFont="1" applyFill="1" applyBorder="1" applyAlignment="1" applyProtection="1">
      <alignment horizontal="center" vertical="top"/>
    </xf>
    <xf numFmtId="0" fontId="21" fillId="2" borderId="0" xfId="0" applyFont="1" applyFill="1" applyBorder="1" applyAlignment="1" applyProtection="1">
      <alignment vertical="top"/>
    </xf>
    <xf numFmtId="0" fontId="23" fillId="6" borderId="0" xfId="0" applyFont="1" applyFill="1" applyBorder="1" applyProtection="1"/>
    <xf numFmtId="0" fontId="23" fillId="0" borderId="6" xfId="0" applyFont="1" applyBorder="1" applyProtection="1"/>
    <xf numFmtId="0" fontId="23" fillId="0" borderId="0" xfId="0" applyFont="1" applyProtection="1"/>
    <xf numFmtId="0" fontId="8" fillId="4" borderId="5" xfId="0" applyFont="1" applyFill="1" applyBorder="1" applyAlignment="1" applyProtection="1">
      <alignment horizontal="center" vertical="center" wrapText="1"/>
    </xf>
    <xf numFmtId="0" fontId="7" fillId="0" borderId="0" xfId="0" applyFont="1" applyAlignment="1" applyProtection="1">
      <alignment horizontal="left" vertical="top" wrapText="1"/>
    </xf>
    <xf numFmtId="49" fontId="4" fillId="0" borderId="9" xfId="0" applyNumberFormat="1" applyFont="1" applyFill="1" applyBorder="1" applyAlignment="1" applyProtection="1">
      <alignment horizontal="center" vertical="center" wrapText="1"/>
    </xf>
    <xf numFmtId="0" fontId="9" fillId="0" borderId="9" xfId="0" quotePrefix="1" applyFont="1" applyBorder="1" applyAlignment="1" applyProtection="1">
      <alignment horizontal="center" vertical="center" wrapText="1"/>
    </xf>
    <xf numFmtId="0" fontId="4" fillId="0" borderId="9" xfId="0" quotePrefix="1" applyFont="1" applyBorder="1" applyAlignment="1" applyProtection="1">
      <alignment horizontal="center" vertical="center" wrapText="1"/>
    </xf>
    <xf numFmtId="0" fontId="4" fillId="0" borderId="9" xfId="0" applyFont="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49" fontId="4" fillId="0" borderId="9" xfId="0" applyNumberFormat="1" applyFont="1" applyFill="1" applyBorder="1" applyAlignment="1" applyProtection="1">
      <alignment vertical="center" wrapText="1"/>
    </xf>
    <xf numFmtId="49" fontId="4" fillId="0" borderId="9" xfId="0" quotePrefix="1" applyNumberFormat="1" applyFont="1" applyFill="1" applyBorder="1" applyAlignment="1" applyProtection="1">
      <alignment horizontal="center"/>
    </xf>
    <xf numFmtId="0" fontId="4" fillId="0" borderId="1" xfId="0" applyFont="1" applyBorder="1" applyProtection="1"/>
    <xf numFmtId="0" fontId="4" fillId="0" borderId="1" xfId="0" applyFont="1" applyBorder="1" applyAlignment="1" applyProtection="1">
      <alignment horizontal="left" vertical="center" wrapText="1"/>
    </xf>
    <xf numFmtId="0" fontId="4" fillId="0" borderId="9" xfId="0" applyFont="1" applyBorder="1" applyProtection="1"/>
    <xf numFmtId="165" fontId="4" fillId="3" borderId="1" xfId="1" applyNumberFormat="1" applyFont="1" applyFill="1" applyBorder="1" applyAlignment="1" applyProtection="1">
      <alignment horizontal="center" vertical="center" wrapText="1"/>
      <protection locked="0"/>
    </xf>
    <xf numFmtId="165" fontId="6" fillId="4" borderId="1" xfId="1" applyNumberFormat="1" applyFont="1" applyFill="1" applyBorder="1" applyAlignment="1" applyProtection="1">
      <alignment horizontal="center" vertical="center" wrapText="1"/>
    </xf>
    <xf numFmtId="165" fontId="6" fillId="4" borderId="5" xfId="1" applyNumberFormat="1"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166" fontId="4" fillId="0" borderId="9" xfId="1" applyNumberFormat="1" applyFont="1" applyFill="1" applyBorder="1" applyAlignment="1" applyProtection="1">
      <alignment horizontal="center"/>
    </xf>
    <xf numFmtId="165" fontId="4" fillId="3" borderId="8" xfId="1" applyNumberFormat="1" applyFont="1" applyFill="1" applyBorder="1" applyAlignment="1" applyProtection="1">
      <alignment horizontal="center" vertical="center" wrapText="1"/>
      <protection locked="0"/>
    </xf>
    <xf numFmtId="49" fontId="6" fillId="4" borderId="1" xfId="0" applyNumberFormat="1" applyFont="1" applyFill="1" applyBorder="1" applyAlignment="1" applyProtection="1">
      <alignment horizontal="right"/>
    </xf>
    <xf numFmtId="166" fontId="4" fillId="0" borderId="16" xfId="1" applyNumberFormat="1" applyFont="1" applyFill="1" applyBorder="1" applyAlignment="1" applyProtection="1">
      <alignment horizontal="center"/>
    </xf>
    <xf numFmtId="0" fontId="0" fillId="0" borderId="19" xfId="0" applyBorder="1" applyProtection="1">
      <protection locked="0"/>
    </xf>
    <xf numFmtId="0" fontId="0" fillId="0" borderId="20" xfId="0" applyBorder="1" applyProtection="1">
      <protection locked="0"/>
    </xf>
    <xf numFmtId="0" fontId="0" fillId="0" borderId="18" xfId="0" applyBorder="1" applyProtection="1">
      <protection locked="0"/>
    </xf>
    <xf numFmtId="165" fontId="4" fillId="3" borderId="2" xfId="1" applyNumberFormat="1" applyFont="1" applyFill="1" applyBorder="1" applyAlignment="1" applyProtection="1">
      <alignment horizontal="center" vertical="center" wrapText="1"/>
      <protection locked="0"/>
    </xf>
    <xf numFmtId="3" fontId="4" fillId="2" borderId="9" xfId="0" applyNumberFormat="1" applyFont="1" applyFill="1" applyBorder="1" applyAlignment="1" applyProtection="1">
      <alignment horizontal="center" vertical="center"/>
    </xf>
    <xf numFmtId="3" fontId="4" fillId="2" borderId="9" xfId="0" applyNumberFormat="1" applyFont="1" applyFill="1" applyBorder="1" applyAlignment="1" applyProtection="1">
      <alignment horizontal="center" vertical="center" wrapText="1"/>
    </xf>
    <xf numFmtId="3" fontId="4" fillId="2" borderId="21" xfId="0" applyNumberFormat="1" applyFont="1" applyFill="1" applyBorder="1" applyAlignment="1" applyProtection="1">
      <alignment horizontal="center" vertical="center"/>
    </xf>
    <xf numFmtId="49" fontId="4" fillId="2" borderId="16" xfId="0" applyNumberFormat="1" applyFont="1" applyFill="1" applyBorder="1" applyAlignment="1" applyProtection="1">
      <alignment horizontal="left" vertical="center" wrapText="1"/>
    </xf>
    <xf numFmtId="0" fontId="4" fillId="0" borderId="17" xfId="0" applyFont="1" applyFill="1" applyBorder="1" applyAlignment="1" applyProtection="1">
      <alignment horizontal="center" vertical="center" wrapText="1"/>
    </xf>
    <xf numFmtId="3" fontId="4" fillId="2" borderId="22" xfId="0" applyNumberFormat="1" applyFont="1" applyFill="1" applyBorder="1" applyAlignment="1" applyProtection="1">
      <alignment horizontal="center" vertical="center"/>
    </xf>
    <xf numFmtId="3" fontId="4" fillId="2" borderId="17" xfId="0" applyNumberFormat="1" applyFont="1" applyFill="1" applyBorder="1" applyAlignment="1" applyProtection="1">
      <alignment horizontal="center" vertical="center"/>
    </xf>
    <xf numFmtId="3" fontId="22" fillId="2" borderId="24" xfId="0" applyNumberFormat="1" applyFont="1" applyFill="1" applyBorder="1" applyAlignment="1" applyProtection="1">
      <alignment horizontal="center" vertical="center"/>
    </xf>
    <xf numFmtId="3" fontId="22" fillId="2" borderId="25" xfId="0" applyNumberFormat="1" applyFont="1" applyFill="1" applyBorder="1" applyAlignment="1" applyProtection="1">
      <alignment horizontal="center" vertical="center"/>
    </xf>
    <xf numFmtId="3" fontId="22" fillId="2" borderId="26" xfId="0" applyNumberFormat="1" applyFont="1" applyFill="1" applyBorder="1" applyAlignment="1" applyProtection="1">
      <alignment horizontal="center" vertical="center"/>
    </xf>
    <xf numFmtId="0" fontId="6" fillId="4" borderId="1" xfId="0" applyFont="1" applyFill="1" applyBorder="1" applyAlignment="1" applyProtection="1">
      <alignment horizontal="center" vertical="center" wrapText="1"/>
    </xf>
    <xf numFmtId="0" fontId="0" fillId="0" borderId="0" xfId="0" applyAlignment="1" applyProtection="1">
      <protection locked="0"/>
    </xf>
    <xf numFmtId="0" fontId="0" fillId="6" borderId="0" xfId="0" applyFill="1" applyAlignment="1" applyProtection="1">
      <alignment horizontal="center"/>
    </xf>
    <xf numFmtId="0" fontId="4" fillId="0" borderId="0" xfId="0" applyFont="1" applyFill="1" applyAlignment="1" applyProtection="1">
      <alignment horizontal="center" vertical="center"/>
      <protection locked="0"/>
    </xf>
    <xf numFmtId="0" fontId="4" fillId="0" borderId="0" xfId="0" applyFont="1" applyFill="1" applyAlignment="1">
      <alignment horizontal="center" vertical="center"/>
    </xf>
    <xf numFmtId="0" fontId="4" fillId="0" borderId="0" xfId="0" applyFont="1" applyFill="1" applyAlignment="1" applyProtection="1">
      <alignment horizontal="center"/>
      <protection locked="0"/>
    </xf>
    <xf numFmtId="0" fontId="0" fillId="0" borderId="0" xfId="0" applyFill="1" applyAlignment="1" applyProtection="1">
      <alignment horizontal="center"/>
      <protection locked="0"/>
    </xf>
    <xf numFmtId="0" fontId="0" fillId="0" borderId="0" xfId="0" applyAlignment="1" applyProtection="1">
      <alignment horizontal="center"/>
      <protection locked="0"/>
    </xf>
    <xf numFmtId="49" fontId="4" fillId="0" borderId="16" xfId="0" applyNumberFormat="1" applyFont="1" applyFill="1" applyBorder="1" applyAlignment="1" applyProtection="1">
      <alignment horizontal="center" vertical="center" wrapText="1"/>
    </xf>
    <xf numFmtId="49" fontId="4" fillId="0" borderId="27" xfId="0" applyNumberFormat="1" applyFont="1" applyFill="1" applyBorder="1" applyAlignment="1" applyProtection="1">
      <alignment horizontal="left" vertical="center" wrapText="1"/>
    </xf>
    <xf numFmtId="0" fontId="4" fillId="0" borderId="28"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22" xfId="0" applyFont="1" applyFill="1" applyBorder="1" applyAlignment="1" applyProtection="1">
      <alignment horizontal="center" vertical="center" wrapText="1"/>
    </xf>
    <xf numFmtId="0" fontId="4" fillId="0" borderId="29" xfId="0" applyFont="1" applyFill="1" applyBorder="1" applyAlignment="1" applyProtection="1">
      <alignment horizontal="center" vertical="center" wrapText="1"/>
    </xf>
    <xf numFmtId="0" fontId="4" fillId="0" borderId="30" xfId="0" applyFont="1" applyFill="1" applyBorder="1" applyAlignment="1" applyProtection="1">
      <alignment horizontal="center" vertical="center" wrapText="1"/>
    </xf>
    <xf numFmtId="3" fontId="4" fillId="2" borderId="26" xfId="0" applyNumberFormat="1" applyFont="1" applyFill="1" applyBorder="1" applyAlignment="1" applyProtection="1">
      <alignment horizontal="center" vertical="center"/>
    </xf>
    <xf numFmtId="0" fontId="4" fillId="0" borderId="3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49" fontId="4" fillId="2" borderId="1" xfId="0" applyNumberFormat="1" applyFont="1" applyFill="1" applyBorder="1" applyAlignment="1" applyProtection="1">
      <alignment horizontal="left" vertical="center" wrapText="1"/>
    </xf>
    <xf numFmtId="49" fontId="4" fillId="2" borderId="33" xfId="0" applyNumberFormat="1" applyFont="1" applyFill="1" applyBorder="1" applyAlignment="1" applyProtection="1">
      <alignment horizontal="left" vertical="center" wrapText="1"/>
    </xf>
    <xf numFmtId="49" fontId="4" fillId="2" borderId="34" xfId="0" applyNumberFormat="1" applyFont="1" applyFill="1" applyBorder="1" applyAlignment="1" applyProtection="1">
      <alignment horizontal="left" vertical="center" wrapText="1"/>
    </xf>
    <xf numFmtId="49" fontId="4" fillId="2" borderId="35" xfId="0" applyNumberFormat="1" applyFont="1" applyFill="1" applyBorder="1" applyAlignment="1" applyProtection="1">
      <alignment horizontal="left" vertical="center" wrapText="1"/>
    </xf>
    <xf numFmtId="49" fontId="4" fillId="0" borderId="34" xfId="0" applyNumberFormat="1" applyFont="1" applyFill="1" applyBorder="1" applyAlignment="1" applyProtection="1">
      <alignment horizontal="left" vertical="center" wrapText="1"/>
    </xf>
    <xf numFmtId="0" fontId="4" fillId="0" borderId="36" xfId="0" applyFont="1" applyFill="1" applyBorder="1" applyAlignment="1" applyProtection="1">
      <alignment horizontal="center" vertical="center" wrapText="1"/>
    </xf>
    <xf numFmtId="0" fontId="4" fillId="0" borderId="37" xfId="0" applyFont="1" applyFill="1" applyBorder="1" applyAlignment="1" applyProtection="1">
      <alignment horizontal="center" vertical="center" wrapText="1"/>
    </xf>
    <xf numFmtId="0" fontId="4" fillId="0" borderId="1" xfId="0" applyFont="1" applyBorder="1" applyAlignment="1">
      <alignment horizontal="center" vertical="top"/>
    </xf>
    <xf numFmtId="0" fontId="4" fillId="0" borderId="11" xfId="0" applyFont="1" applyBorder="1" applyAlignment="1">
      <alignment horizontal="center" vertical="top"/>
    </xf>
    <xf numFmtId="0" fontId="4" fillId="0" borderId="38" xfId="0" applyFont="1" applyBorder="1" applyAlignment="1">
      <alignment horizontal="center" vertical="top"/>
    </xf>
    <xf numFmtId="0" fontId="4" fillId="0" borderId="39" xfId="0" applyFont="1" applyBorder="1" applyAlignment="1">
      <alignment horizontal="center" vertical="top"/>
    </xf>
    <xf numFmtId="0" fontId="4" fillId="0" borderId="2" xfId="0" applyFont="1" applyBorder="1" applyAlignment="1">
      <alignment horizontal="center" vertical="top"/>
    </xf>
    <xf numFmtId="0" fontId="4" fillId="0" borderId="40" xfId="0" applyFont="1" applyBorder="1" applyAlignment="1">
      <alignment horizontal="center" vertical="top"/>
    </xf>
    <xf numFmtId="49" fontId="4" fillId="0" borderId="42" xfId="0" applyNumberFormat="1" applyFont="1" applyFill="1" applyBorder="1" applyAlignment="1" applyProtection="1">
      <alignment horizontal="center" vertical="center" wrapText="1"/>
    </xf>
    <xf numFmtId="49" fontId="4" fillId="0" borderId="41" xfId="0" applyNumberFormat="1" applyFont="1" applyFill="1" applyBorder="1" applyAlignment="1" applyProtection="1">
      <alignment horizontal="left" vertical="center" wrapText="1"/>
    </xf>
    <xf numFmtId="0" fontId="6" fillId="4" borderId="13" xfId="0" applyFont="1" applyFill="1" applyBorder="1" applyAlignment="1" applyProtection="1">
      <alignment horizontal="center" wrapText="1"/>
    </xf>
    <xf numFmtId="0" fontId="0" fillId="0" borderId="0" xfId="0" applyBorder="1" applyProtection="1">
      <protection locked="0"/>
    </xf>
    <xf numFmtId="0" fontId="0" fillId="0" borderId="10" xfId="0" applyBorder="1" applyProtection="1">
      <protection locked="0"/>
    </xf>
    <xf numFmtId="3" fontId="4" fillId="2" borderId="23" xfId="0" applyNumberFormat="1" applyFont="1" applyFill="1" applyBorder="1" applyAlignment="1">
      <alignment horizontal="center" vertical="center" wrapText="1"/>
    </xf>
    <xf numFmtId="0" fontId="4" fillId="2" borderId="9" xfId="0" applyFont="1" applyFill="1" applyBorder="1" applyAlignment="1" applyProtection="1">
      <alignment horizontal="center" vertical="center"/>
    </xf>
    <xf numFmtId="3" fontId="0" fillId="0" borderId="0" xfId="0" applyNumberFormat="1" applyFill="1" applyProtection="1">
      <protection locked="0"/>
    </xf>
    <xf numFmtId="3" fontId="4" fillId="2" borderId="22" xfId="0" applyNumberFormat="1" applyFont="1" applyFill="1" applyBorder="1" applyAlignment="1" applyProtection="1">
      <alignment horizontal="center" vertical="center" wrapText="1"/>
    </xf>
    <xf numFmtId="3" fontId="4" fillId="2" borderId="1" xfId="0" applyNumberFormat="1" applyFont="1" applyFill="1" applyBorder="1" applyAlignment="1">
      <alignment horizontal="center" vertical="center" wrapText="1"/>
    </xf>
    <xf numFmtId="3" fontId="4" fillId="2" borderId="43" xfId="0" applyNumberFormat="1" applyFont="1" applyFill="1" applyBorder="1" applyAlignment="1" applyProtection="1">
      <alignment horizontal="center" vertical="center"/>
    </xf>
    <xf numFmtId="3" fontId="4" fillId="2" borderId="43" xfId="0" applyNumberFormat="1" applyFont="1" applyFill="1" applyBorder="1" applyAlignment="1" applyProtection="1">
      <alignment horizontal="center" vertical="center" wrapText="1"/>
    </xf>
    <xf numFmtId="0" fontId="0" fillId="0" borderId="10" xfId="0" applyFill="1" applyBorder="1" applyProtection="1">
      <protection locked="0"/>
    </xf>
    <xf numFmtId="0" fontId="23" fillId="0" borderId="0" xfId="0" applyFont="1" applyBorder="1" applyAlignment="1" applyProtection="1">
      <alignment horizontal="center"/>
    </xf>
    <xf numFmtId="0" fontId="4" fillId="6" borderId="0" xfId="0" applyFont="1" applyFill="1" applyProtection="1"/>
    <xf numFmtId="0" fontId="9" fillId="0" borderId="0" xfId="0" applyFont="1" applyBorder="1" applyAlignment="1" applyProtection="1">
      <alignment horizontal="left"/>
    </xf>
    <xf numFmtId="0" fontId="6" fillId="4" borderId="5" xfId="0" applyFont="1" applyFill="1" applyBorder="1" applyAlignment="1" applyProtection="1">
      <alignment vertical="center" wrapText="1"/>
    </xf>
    <xf numFmtId="0" fontId="6" fillId="4" borderId="5" xfId="0" applyFont="1" applyFill="1" applyBorder="1" applyAlignment="1" applyProtection="1">
      <alignment horizontal="left" vertical="center" wrapText="1"/>
    </xf>
    <xf numFmtId="3" fontId="0" fillId="0" borderId="0" xfId="0" applyNumberFormat="1" applyFill="1" applyAlignment="1" applyProtection="1">
      <alignment horizontal="center"/>
      <protection locked="0"/>
    </xf>
    <xf numFmtId="3" fontId="0" fillId="0" borderId="0" xfId="0" applyNumberFormat="1" applyFill="1" applyBorder="1" applyAlignment="1" applyProtection="1">
      <alignment horizontal="center"/>
      <protection locked="0"/>
    </xf>
    <xf numFmtId="0" fontId="0" fillId="0" borderId="0" xfId="0" applyFill="1" applyBorder="1" applyAlignment="1" applyProtection="1">
      <alignment horizontal="center"/>
      <protection locked="0"/>
    </xf>
    <xf numFmtId="0" fontId="4" fillId="0" borderId="27" xfId="0" applyFont="1" applyBorder="1" applyProtection="1"/>
    <xf numFmtId="0" fontId="0" fillId="8" borderId="0" xfId="0" applyFill="1"/>
    <xf numFmtId="0" fontId="0" fillId="0" borderId="0" xfId="0" applyFill="1"/>
    <xf numFmtId="0" fontId="4" fillId="2" borderId="1" xfId="0" applyFont="1" applyFill="1" applyBorder="1" applyAlignment="1">
      <alignment horizontal="center"/>
    </xf>
    <xf numFmtId="0" fontId="4" fillId="2" borderId="9" xfId="0" applyFont="1" applyFill="1" applyBorder="1" applyAlignment="1">
      <alignment horizontal="center"/>
    </xf>
    <xf numFmtId="49" fontId="6" fillId="2" borderId="1" xfId="0" quotePrefix="1" applyNumberFormat="1" applyFont="1" applyFill="1" applyBorder="1" applyAlignment="1" applyProtection="1">
      <alignment horizontal="center"/>
    </xf>
    <xf numFmtId="49" fontId="4" fillId="2" borderId="1" xfId="0" applyNumberFormat="1" applyFont="1" applyFill="1" applyBorder="1" applyAlignment="1" applyProtection="1">
      <alignment horizontal="center"/>
    </xf>
    <xf numFmtId="0" fontId="8" fillId="2" borderId="1" xfId="0" applyFont="1" applyFill="1" applyBorder="1" applyAlignment="1" applyProtection="1">
      <alignment horizontal="center" vertical="center" wrapText="1"/>
    </xf>
    <xf numFmtId="0" fontId="7" fillId="2" borderId="0" xfId="0" applyFont="1" applyFill="1" applyAlignment="1">
      <alignment horizontal="left" vertical="top" wrapText="1"/>
    </xf>
    <xf numFmtId="0" fontId="8" fillId="4" borderId="0" xfId="0" applyFont="1" applyFill="1" applyBorder="1" applyAlignment="1" applyProtection="1">
      <alignment vertical="center" wrapText="1"/>
    </xf>
    <xf numFmtId="165" fontId="8" fillId="4" borderId="0" xfId="0" applyNumberFormat="1" applyFont="1" applyFill="1" applyBorder="1" applyAlignment="1" applyProtection="1">
      <alignment horizontal="right" vertical="center" wrapText="1"/>
    </xf>
    <xf numFmtId="0" fontId="0" fillId="8" borderId="0" xfId="0" applyFill="1" applyProtection="1">
      <protection locked="0"/>
    </xf>
    <xf numFmtId="49" fontId="4" fillId="2" borderId="16" xfId="0" applyNumberFormat="1" applyFont="1" applyFill="1" applyBorder="1" applyAlignment="1">
      <alignment horizontal="center" vertical="center" wrapText="1"/>
    </xf>
    <xf numFmtId="0" fontId="4" fillId="2" borderId="0" xfId="0" applyFont="1" applyFill="1" applyBorder="1" applyAlignment="1" applyProtection="1">
      <alignment horizontal="center" vertical="center" wrapText="1"/>
    </xf>
    <xf numFmtId="0" fontId="8" fillId="4" borderId="3" xfId="0" applyFont="1" applyFill="1" applyBorder="1" applyAlignment="1" applyProtection="1">
      <alignment horizontal="right" vertical="center" wrapText="1"/>
    </xf>
    <xf numFmtId="0" fontId="8" fillId="4" borderId="3" xfId="0" applyFont="1" applyFill="1" applyBorder="1" applyAlignment="1" applyProtection="1">
      <alignment horizontal="right" vertical="center" wrapText="1"/>
    </xf>
    <xf numFmtId="165" fontId="4" fillId="3" borderId="11" xfId="1" applyNumberFormat="1" applyFont="1" applyFill="1" applyBorder="1" applyAlignment="1" applyProtection="1">
      <alignment horizontal="center" vertical="center" wrapText="1"/>
      <protection locked="0"/>
    </xf>
    <xf numFmtId="165" fontId="4" fillId="3" borderId="23" xfId="1" applyNumberFormat="1" applyFont="1" applyFill="1" applyBorder="1" applyAlignment="1" applyProtection="1">
      <alignment horizontal="center" vertical="center" wrapText="1"/>
      <protection locked="0"/>
    </xf>
    <xf numFmtId="0" fontId="8" fillId="4" borderId="0" xfId="0" applyFont="1" applyFill="1" applyBorder="1" applyAlignment="1" applyProtection="1">
      <alignment horizontal="right" vertical="center" wrapText="1"/>
    </xf>
    <xf numFmtId="0" fontId="4" fillId="2" borderId="3" xfId="0" applyFont="1" applyFill="1" applyBorder="1" applyAlignment="1" applyProtection="1">
      <alignment horizontal="center" vertical="center" wrapText="1"/>
    </xf>
    <xf numFmtId="0" fontId="4" fillId="2" borderId="29" xfId="0" applyFont="1" applyFill="1" applyBorder="1" applyAlignment="1" applyProtection="1">
      <alignment horizontal="center" vertical="center" wrapText="1"/>
    </xf>
    <xf numFmtId="165" fontId="4" fillId="3" borderId="5" xfId="1" applyNumberFormat="1" applyFont="1" applyFill="1" applyBorder="1" applyAlignment="1" applyProtection="1">
      <alignment horizontal="center" vertical="center" wrapText="1"/>
      <protection locked="0"/>
    </xf>
    <xf numFmtId="165" fontId="4" fillId="3" borderId="39" xfId="1" applyNumberFormat="1" applyFont="1" applyFill="1" applyBorder="1" applyAlignment="1" applyProtection="1">
      <alignment horizontal="center" vertical="center" wrapText="1"/>
      <protection locked="0"/>
    </xf>
    <xf numFmtId="165" fontId="4" fillId="3" borderId="40" xfId="1" applyNumberFormat="1" applyFont="1" applyFill="1" applyBorder="1" applyAlignment="1" applyProtection="1">
      <alignment horizontal="center" vertical="center" wrapText="1"/>
      <protection locked="0"/>
    </xf>
    <xf numFmtId="0" fontId="4" fillId="0" borderId="12" xfId="0" quotePrefix="1" applyFont="1" applyBorder="1" applyAlignment="1" applyProtection="1">
      <alignment horizontal="center" vertical="center" wrapText="1"/>
    </xf>
    <xf numFmtId="165" fontId="6" fillId="4" borderId="2" xfId="1" applyNumberFormat="1" applyFont="1" applyFill="1" applyBorder="1" applyAlignment="1" applyProtection="1">
      <alignment horizontal="center" vertical="center" wrapText="1"/>
    </xf>
    <xf numFmtId="0" fontId="4" fillId="4" borderId="2" xfId="0" applyFont="1" applyFill="1" applyBorder="1" applyAlignment="1" applyProtection="1">
      <alignment vertical="center" wrapText="1"/>
    </xf>
    <xf numFmtId="0" fontId="4" fillId="4" borderId="49" xfId="0" applyFont="1" applyFill="1" applyBorder="1" applyAlignment="1" applyProtection="1">
      <alignment horizontal="center" vertical="center" wrapText="1"/>
    </xf>
    <xf numFmtId="0" fontId="4" fillId="4" borderId="28" xfId="0" applyFont="1" applyFill="1" applyBorder="1" applyAlignment="1" applyProtection="1">
      <alignment vertical="center" wrapText="1"/>
    </xf>
    <xf numFmtId="0" fontId="4" fillId="2" borderId="40" xfId="0" applyFont="1" applyFill="1" applyBorder="1" applyAlignment="1" applyProtection="1">
      <alignment horizontal="center" vertical="center" wrapText="1"/>
    </xf>
    <xf numFmtId="0" fontId="4" fillId="4" borderId="52" xfId="0" applyFont="1" applyFill="1" applyBorder="1" applyAlignment="1" applyProtection="1">
      <alignment vertical="center" wrapText="1"/>
    </xf>
    <xf numFmtId="0" fontId="4" fillId="4" borderId="1" xfId="0" applyFont="1" applyFill="1" applyBorder="1" applyAlignment="1" applyProtection="1">
      <alignment vertical="center" wrapText="1"/>
    </xf>
    <xf numFmtId="0" fontId="4" fillId="4" borderId="4" xfId="0" applyFont="1" applyFill="1" applyBorder="1" applyAlignment="1" applyProtection="1">
      <alignment vertical="center" wrapText="1"/>
    </xf>
    <xf numFmtId="0" fontId="4" fillId="4" borderId="44" xfId="0" applyFont="1" applyFill="1" applyBorder="1" applyAlignment="1" applyProtection="1">
      <alignment horizontal="center" vertical="center" wrapText="1"/>
    </xf>
    <xf numFmtId="0" fontId="0" fillId="2" borderId="0" xfId="0" applyFill="1" applyProtection="1">
      <protection locked="0"/>
    </xf>
    <xf numFmtId="0" fontId="0" fillId="2" borderId="0" xfId="0" applyFill="1" applyAlignment="1" applyProtection="1">
      <alignment horizontal="left"/>
      <protection locked="0"/>
    </xf>
    <xf numFmtId="0" fontId="4" fillId="2" borderId="21" xfId="0" applyFont="1" applyFill="1" applyBorder="1" applyAlignment="1" applyProtection="1">
      <alignment horizontal="center" vertical="center" wrapText="1"/>
    </xf>
    <xf numFmtId="0" fontId="4" fillId="2" borderId="12" xfId="0" applyFont="1" applyFill="1" applyBorder="1" applyAlignment="1" applyProtection="1">
      <alignment horizontal="center" vertical="center" wrapText="1"/>
    </xf>
    <xf numFmtId="165" fontId="8" fillId="4" borderId="0" xfId="0" applyNumberFormat="1" applyFont="1" applyFill="1" applyBorder="1" applyAlignment="1" applyProtection="1">
      <alignment horizontal="center" vertical="center" wrapText="1"/>
    </xf>
    <xf numFmtId="0" fontId="8" fillId="4" borderId="4" xfId="0" applyFont="1" applyFill="1" applyBorder="1" applyAlignment="1" applyProtection="1">
      <alignment horizontal="right" vertical="center" wrapText="1"/>
    </xf>
    <xf numFmtId="165" fontId="6" fillId="4" borderId="1" xfId="1" applyNumberFormat="1" applyFont="1" applyFill="1" applyBorder="1" applyAlignment="1" applyProtection="1">
      <alignment horizontal="right" vertical="center" wrapText="1"/>
    </xf>
    <xf numFmtId="165" fontId="6" fillId="4" borderId="5" xfId="1" applyNumberFormat="1" applyFont="1" applyFill="1" applyBorder="1" applyAlignment="1" applyProtection="1">
      <alignment horizontal="right" vertical="center" wrapText="1"/>
    </xf>
    <xf numFmtId="165" fontId="4" fillId="3" borderId="4" xfId="1" applyNumberFormat="1" applyFont="1" applyFill="1" applyBorder="1" applyAlignment="1" applyProtection="1">
      <alignment horizontal="center" vertical="center" wrapText="1"/>
      <protection locked="0"/>
    </xf>
    <xf numFmtId="165" fontId="8" fillId="4" borderId="2" xfId="0" applyNumberFormat="1" applyFont="1" applyFill="1" applyBorder="1" applyAlignment="1" applyProtection="1">
      <alignment horizontal="center" vertical="center" wrapText="1"/>
    </xf>
    <xf numFmtId="165" fontId="8" fillId="4" borderId="39" xfId="0" applyNumberFormat="1" applyFont="1" applyFill="1" applyBorder="1" applyAlignment="1" applyProtection="1">
      <alignment horizontal="center" vertical="center" wrapText="1"/>
    </xf>
    <xf numFmtId="165" fontId="8" fillId="4" borderId="1" xfId="0" applyNumberFormat="1" applyFont="1" applyFill="1" applyBorder="1" applyAlignment="1" applyProtection="1">
      <alignment horizontal="center" vertical="center" wrapText="1"/>
    </xf>
    <xf numFmtId="165" fontId="8" fillId="9" borderId="4" xfId="0" applyNumberFormat="1" applyFont="1" applyFill="1" applyBorder="1" applyAlignment="1" applyProtection="1">
      <alignment horizontal="center" vertical="center" wrapText="1"/>
    </xf>
    <xf numFmtId="165" fontId="8" fillId="9" borderId="7" xfId="0" applyNumberFormat="1" applyFont="1" applyFill="1" applyBorder="1" applyAlignment="1" applyProtection="1">
      <alignment horizontal="center" vertical="center" wrapText="1"/>
    </xf>
    <xf numFmtId="165" fontId="8" fillId="9" borderId="2" xfId="0" applyNumberFormat="1" applyFont="1" applyFill="1" applyBorder="1" applyAlignment="1" applyProtection="1">
      <alignment horizontal="center" vertical="center" wrapText="1"/>
    </xf>
    <xf numFmtId="0" fontId="4" fillId="2" borderId="9" xfId="0" applyFont="1" applyFill="1" applyBorder="1" applyAlignment="1">
      <alignment horizontal="left" vertical="center" wrapText="1"/>
    </xf>
    <xf numFmtId="49" fontId="4" fillId="2" borderId="0" xfId="0" applyNumberFormat="1" applyFont="1" applyFill="1" applyBorder="1" applyAlignment="1">
      <alignment horizontal="left" vertical="center" wrapText="1"/>
    </xf>
    <xf numFmtId="0" fontId="6" fillId="9" borderId="5" xfId="0" applyFont="1" applyFill="1" applyBorder="1" applyAlignment="1" applyProtection="1">
      <alignment horizontal="center" vertical="center" wrapText="1"/>
    </xf>
    <xf numFmtId="0" fontId="2" fillId="9" borderId="1"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4" fillId="4" borderId="38" xfId="0" applyFont="1" applyFill="1" applyBorder="1" applyAlignment="1" applyProtection="1">
      <alignment vertical="center" wrapText="1"/>
    </xf>
    <xf numFmtId="0" fontId="23" fillId="2" borderId="0" xfId="0" applyFont="1" applyFill="1" applyBorder="1"/>
    <xf numFmtId="0" fontId="8" fillId="2" borderId="0" xfId="0" applyFont="1" applyFill="1" applyBorder="1" applyAlignment="1" applyProtection="1">
      <alignment wrapText="1"/>
    </xf>
    <xf numFmtId="0" fontId="0" fillId="2" borderId="0" xfId="0" applyFill="1" applyBorder="1"/>
    <xf numFmtId="8" fontId="4" fillId="0" borderId="8" xfId="0" applyNumberFormat="1" applyFont="1" applyBorder="1" applyAlignment="1" applyProtection="1">
      <alignment horizontal="center" vertical="center" wrapText="1"/>
    </xf>
    <xf numFmtId="8" fontId="6" fillId="7" borderId="8" xfId="0" applyNumberFormat="1"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12" fillId="0" borderId="10" xfId="0" applyFont="1" applyBorder="1"/>
    <xf numFmtId="0" fontId="0" fillId="0" borderId="15" xfId="0" applyBorder="1"/>
    <xf numFmtId="0" fontId="25" fillId="0" borderId="15" xfId="0" applyFont="1" applyBorder="1"/>
    <xf numFmtId="0" fontId="13" fillId="0" borderId="15" xfId="0" applyFont="1" applyBorder="1"/>
    <xf numFmtId="0" fontId="0" fillId="0" borderId="15" xfId="0" applyBorder="1" applyAlignment="1">
      <alignment wrapText="1"/>
    </xf>
    <xf numFmtId="165" fontId="4" fillId="3" borderId="14" xfId="1" applyNumberFormat="1" applyFont="1" applyFill="1" applyBorder="1" applyAlignment="1" applyProtection="1">
      <alignment horizontal="center" vertical="center" wrapText="1"/>
      <protection locked="0"/>
    </xf>
    <xf numFmtId="0" fontId="0" fillId="0" borderId="0" xfId="0" applyFill="1" applyBorder="1"/>
    <xf numFmtId="0" fontId="0" fillId="0" borderId="48" xfId="0" applyFill="1" applyBorder="1"/>
    <xf numFmtId="0" fontId="0" fillId="0" borderId="4" xfId="0" applyFill="1" applyBorder="1"/>
    <xf numFmtId="0" fontId="0" fillId="0" borderId="23" xfId="0" applyFill="1" applyBorder="1"/>
    <xf numFmtId="0" fontId="0" fillId="0" borderId="2" xfId="0" applyFill="1" applyBorder="1"/>
    <xf numFmtId="0" fontId="4" fillId="0" borderId="0" xfId="0" applyFont="1"/>
    <xf numFmtId="0" fontId="26" fillId="0" borderId="0" xfId="0" applyFont="1"/>
    <xf numFmtId="0" fontId="2" fillId="0" borderId="4" xfId="0" applyFont="1" applyBorder="1" applyAlignment="1" applyProtection="1">
      <alignment vertical="top"/>
    </xf>
    <xf numFmtId="166" fontId="4" fillId="0" borderId="1" xfId="0" applyNumberFormat="1" applyFont="1" applyFill="1" applyBorder="1" applyAlignment="1" applyProtection="1">
      <alignment horizontal="center"/>
      <protection locked="0"/>
    </xf>
    <xf numFmtId="166" fontId="4" fillId="0" borderId="38" xfId="0" applyNumberFormat="1" applyFont="1" applyFill="1" applyBorder="1" applyAlignment="1" applyProtection="1">
      <alignment horizontal="center"/>
      <protection locked="0"/>
    </xf>
    <xf numFmtId="166" fontId="4" fillId="0" borderId="11" xfId="0" applyNumberFormat="1" applyFont="1" applyFill="1" applyBorder="1" applyAlignment="1" applyProtection="1">
      <alignment horizontal="center"/>
      <protection locked="0"/>
    </xf>
    <xf numFmtId="166" fontId="4" fillId="0" borderId="5" xfId="0" applyNumberFormat="1" applyFont="1" applyFill="1" applyBorder="1" applyAlignment="1" applyProtection="1">
      <alignment horizontal="center"/>
      <protection locked="0"/>
    </xf>
    <xf numFmtId="0" fontId="7" fillId="9" borderId="4" xfId="0" applyFont="1" applyFill="1" applyBorder="1" applyAlignment="1" applyProtection="1">
      <alignment horizontal="left" vertical="top" wrapText="1"/>
    </xf>
    <xf numFmtId="0" fontId="7" fillId="9" borderId="7" xfId="0" applyFont="1" applyFill="1" applyBorder="1" applyAlignment="1" applyProtection="1">
      <alignment horizontal="left" vertical="top" wrapText="1"/>
    </xf>
    <xf numFmtId="0" fontId="7" fillId="9" borderId="2" xfId="0" applyFont="1" applyFill="1" applyBorder="1" applyAlignment="1" applyProtection="1">
      <alignment horizontal="left" vertical="top" wrapText="1"/>
    </xf>
    <xf numFmtId="0" fontId="6" fillId="4" borderId="56" xfId="0" applyFont="1" applyFill="1" applyBorder="1" applyAlignment="1" applyProtection="1">
      <alignment horizontal="center" wrapText="1"/>
    </xf>
    <xf numFmtId="0" fontId="6" fillId="4" borderId="23" xfId="0" applyFont="1" applyFill="1" applyBorder="1" applyAlignment="1" applyProtection="1">
      <alignment horizontal="center" wrapText="1"/>
    </xf>
    <xf numFmtId="0" fontId="6" fillId="4" borderId="57" xfId="0" applyFont="1" applyFill="1" applyBorder="1" applyAlignment="1" applyProtection="1">
      <alignment horizontal="center" wrapText="1"/>
    </xf>
    <xf numFmtId="0" fontId="0" fillId="4" borderId="2" xfId="0" applyFill="1" applyBorder="1" applyProtection="1">
      <protection locked="0"/>
    </xf>
    <xf numFmtId="0" fontId="6" fillId="4" borderId="58" xfId="0" applyFont="1" applyFill="1" applyBorder="1" applyAlignment="1" applyProtection="1">
      <alignment horizontal="center" wrapText="1"/>
    </xf>
    <xf numFmtId="0" fontId="0" fillId="4" borderId="1" xfId="0" applyFill="1" applyBorder="1" applyProtection="1">
      <protection locked="0"/>
    </xf>
    <xf numFmtId="0" fontId="6" fillId="4" borderId="23" xfId="0" applyFont="1" applyFill="1" applyBorder="1" applyAlignment="1" applyProtection="1">
      <alignment horizontal="center" vertical="center" wrapText="1"/>
    </xf>
    <xf numFmtId="0" fontId="9" fillId="10" borderId="1" xfId="0" applyFont="1" applyFill="1" applyBorder="1" applyAlignment="1">
      <alignment horizontal="center"/>
    </xf>
    <xf numFmtId="0" fontId="23" fillId="10" borderId="7" xfId="0" applyFont="1" applyFill="1" applyBorder="1"/>
    <xf numFmtId="0" fontId="23" fillId="10" borderId="1" xfId="0" applyFont="1" applyFill="1" applyBorder="1"/>
    <xf numFmtId="0" fontId="23" fillId="10" borderId="2" xfId="0" applyFont="1" applyFill="1" applyBorder="1"/>
    <xf numFmtId="0" fontId="27" fillId="2" borderId="1" xfId="0" applyFont="1" applyFill="1" applyBorder="1" applyAlignment="1">
      <alignment horizontal="center"/>
    </xf>
    <xf numFmtId="165" fontId="4" fillId="2" borderId="1" xfId="1" applyNumberFormat="1"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7" fillId="2" borderId="0" xfId="0" applyFont="1" applyFill="1" applyAlignment="1">
      <alignment horizontal="left" vertical="top" wrapText="1"/>
    </xf>
    <xf numFmtId="0" fontId="15" fillId="0" borderId="0" xfId="0" applyFont="1" applyFill="1" applyAlignment="1">
      <alignment horizontal="left" vertical="top" wrapText="1"/>
    </xf>
    <xf numFmtId="0" fontId="1" fillId="2" borderId="0" xfId="0" applyFont="1" applyFill="1" applyAlignment="1">
      <alignment horizontal="left" vertical="top" wrapText="1"/>
    </xf>
    <xf numFmtId="0" fontId="15" fillId="2" borderId="0" xfId="0" applyFont="1" applyFill="1" applyAlignment="1">
      <alignment horizontal="left" vertical="top" wrapText="1"/>
    </xf>
    <xf numFmtId="0" fontId="17" fillId="2" borderId="0" xfId="0" applyFont="1" applyFill="1" applyAlignment="1">
      <alignment horizontal="left" vertical="top" wrapText="1"/>
    </xf>
    <xf numFmtId="0" fontId="7" fillId="9" borderId="4" xfId="0" applyFont="1" applyFill="1" applyBorder="1" applyAlignment="1" applyProtection="1">
      <alignment horizontal="left" vertical="center" wrapText="1"/>
    </xf>
    <xf numFmtId="0" fontId="7" fillId="9" borderId="7" xfId="0" applyFont="1" applyFill="1" applyBorder="1" applyAlignment="1" applyProtection="1">
      <alignment horizontal="left" vertical="center" wrapText="1"/>
    </xf>
    <xf numFmtId="0" fontId="7" fillId="9" borderId="2" xfId="0" applyFont="1" applyFill="1" applyBorder="1" applyAlignment="1" applyProtection="1">
      <alignment horizontal="left" vertical="center" wrapText="1"/>
    </xf>
    <xf numFmtId="0" fontId="2" fillId="3" borderId="4" xfId="0" applyNumberFormat="1" applyFont="1" applyFill="1" applyBorder="1" applyAlignment="1" applyProtection="1">
      <alignment horizontal="center" vertical="top"/>
    </xf>
    <xf numFmtId="0" fontId="2" fillId="3" borderId="7" xfId="0" applyNumberFormat="1" applyFont="1" applyFill="1" applyBorder="1" applyAlignment="1" applyProtection="1">
      <alignment horizontal="center" vertical="top"/>
    </xf>
    <xf numFmtId="0" fontId="2" fillId="3" borderId="2" xfId="0" applyNumberFormat="1" applyFont="1" applyFill="1" applyBorder="1" applyAlignment="1" applyProtection="1">
      <alignment horizontal="center" vertical="top"/>
    </xf>
    <xf numFmtId="0" fontId="7" fillId="10" borderId="4" xfId="0" applyFont="1" applyFill="1" applyBorder="1" applyAlignment="1" applyProtection="1">
      <alignment horizontal="left" vertical="center" wrapText="1"/>
    </xf>
    <xf numFmtId="0" fontId="7" fillId="10" borderId="7" xfId="0" applyFont="1" applyFill="1" applyBorder="1" applyAlignment="1" applyProtection="1">
      <alignment horizontal="left" vertical="center" wrapText="1"/>
    </xf>
    <xf numFmtId="0" fontId="8" fillId="2" borderId="3" xfId="0" applyFont="1" applyFill="1" applyBorder="1" applyAlignment="1" applyProtection="1">
      <alignment horizontal="center" wrapText="1"/>
    </xf>
    <xf numFmtId="0" fontId="6" fillId="7" borderId="4" xfId="0" applyFont="1" applyFill="1" applyBorder="1" applyAlignment="1" applyProtection="1">
      <alignment horizontal="center"/>
    </xf>
    <xf numFmtId="0" fontId="6" fillId="7" borderId="7" xfId="0" applyFont="1" applyFill="1" applyBorder="1" applyAlignment="1" applyProtection="1">
      <alignment horizontal="center"/>
    </xf>
    <xf numFmtId="0" fontId="6" fillId="7" borderId="2" xfId="0" applyFont="1" applyFill="1" applyBorder="1" applyAlignment="1" applyProtection="1">
      <alignment horizontal="center"/>
    </xf>
    <xf numFmtId="0" fontId="0" fillId="2" borderId="4" xfId="0" applyNumberFormat="1" applyFill="1" applyBorder="1" applyAlignment="1">
      <alignment horizontal="center"/>
    </xf>
    <xf numFmtId="0" fontId="0" fillId="2" borderId="7" xfId="0" applyNumberFormat="1" applyFill="1" applyBorder="1" applyAlignment="1">
      <alignment horizontal="center"/>
    </xf>
    <xf numFmtId="0" fontId="0" fillId="2" borderId="2" xfId="0" applyNumberFormat="1" applyFill="1" applyBorder="1" applyAlignment="1">
      <alignment horizontal="center"/>
    </xf>
    <xf numFmtId="0" fontId="6" fillId="10" borderId="1" xfId="0" applyFont="1" applyFill="1" applyBorder="1" applyAlignment="1">
      <alignment horizontal="center"/>
    </xf>
    <xf numFmtId="0" fontId="2" fillId="2" borderId="7" xfId="0" applyNumberFormat="1" applyFont="1" applyFill="1" applyBorder="1" applyAlignment="1" applyProtection="1">
      <alignment horizontal="center" vertical="top"/>
    </xf>
    <xf numFmtId="0" fontId="2" fillId="2" borderId="2" xfId="0" applyNumberFormat="1" applyFont="1" applyFill="1" applyBorder="1" applyAlignment="1" applyProtection="1">
      <alignment horizontal="center" vertical="top"/>
    </xf>
    <xf numFmtId="0" fontId="4"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center" vertical="center" wrapText="1"/>
    </xf>
    <xf numFmtId="0" fontId="4" fillId="4" borderId="4" xfId="0" applyFont="1" applyFill="1" applyBorder="1" applyAlignment="1" applyProtection="1">
      <alignment horizontal="center" vertical="center" wrapText="1"/>
    </xf>
    <xf numFmtId="0" fontId="4" fillId="4" borderId="7" xfId="0" applyFont="1" applyFill="1" applyBorder="1" applyAlignment="1" applyProtection="1">
      <alignment horizontal="center" vertical="center" wrapText="1"/>
    </xf>
    <xf numFmtId="0" fontId="8" fillId="4" borderId="7" xfId="0" applyFont="1" applyFill="1" applyBorder="1" applyAlignment="1" applyProtection="1">
      <alignment horizontal="center" vertical="center" wrapText="1"/>
    </xf>
    <xf numFmtId="0" fontId="8" fillId="4" borderId="2"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4" fillId="4" borderId="11" xfId="0" applyFont="1" applyFill="1" applyBorder="1" applyAlignment="1" applyProtection="1">
      <alignment horizontal="center" vertical="center" wrapText="1"/>
    </xf>
    <xf numFmtId="0" fontId="8" fillId="4" borderId="1" xfId="0" applyFont="1" applyFill="1" applyBorder="1" applyAlignment="1" applyProtection="1">
      <alignment horizontal="center" vertical="center" wrapText="1"/>
    </xf>
    <xf numFmtId="0" fontId="4" fillId="4" borderId="3" xfId="0" applyFont="1" applyFill="1" applyBorder="1" applyAlignment="1" applyProtection="1">
      <alignment horizontal="center" vertical="center" wrapText="1"/>
    </xf>
    <xf numFmtId="0" fontId="1" fillId="4" borderId="1" xfId="0" applyFont="1" applyFill="1" applyBorder="1" applyAlignment="1" applyProtection="1">
      <alignment horizontal="left" vertical="center" wrapText="1"/>
    </xf>
    <xf numFmtId="0" fontId="8" fillId="4" borderId="4" xfId="0" applyFont="1" applyFill="1" applyBorder="1" applyAlignment="1" applyProtection="1">
      <alignment horizontal="center" vertical="center" wrapText="1"/>
    </xf>
    <xf numFmtId="0" fontId="8" fillId="4" borderId="0" xfId="0" applyFont="1" applyFill="1" applyBorder="1" applyAlignment="1" applyProtection="1">
      <alignment horizontal="right" vertical="center" wrapText="1"/>
    </xf>
    <xf numFmtId="0" fontId="8" fillId="4" borderId="7" xfId="0" applyFont="1" applyFill="1" applyBorder="1" applyAlignment="1" applyProtection="1">
      <alignment horizontal="right" vertical="center" wrapText="1"/>
    </xf>
    <xf numFmtId="0" fontId="8" fillId="4" borderId="3" xfId="0" applyFont="1" applyFill="1" applyBorder="1" applyAlignment="1" applyProtection="1">
      <alignment horizontal="center" vertical="center" wrapText="1"/>
    </xf>
    <xf numFmtId="0" fontId="8" fillId="4" borderId="48" xfId="0" applyFont="1" applyFill="1" applyBorder="1" applyAlignment="1" applyProtection="1">
      <alignment horizontal="center" vertical="center" wrapText="1"/>
    </xf>
    <xf numFmtId="0" fontId="8" fillId="4" borderId="3" xfId="0" applyFont="1" applyFill="1" applyBorder="1" applyAlignment="1" applyProtection="1">
      <alignment horizontal="right" vertical="center" wrapText="1"/>
    </xf>
    <xf numFmtId="0" fontId="8" fillId="4" borderId="2" xfId="0" applyFont="1" applyFill="1" applyBorder="1" applyAlignment="1" applyProtection="1">
      <alignment horizontal="right" vertical="center" wrapText="1"/>
    </xf>
    <xf numFmtId="0" fontId="2" fillId="2" borderId="4" xfId="0" applyNumberFormat="1" applyFont="1" applyFill="1" applyBorder="1" applyAlignment="1" applyProtection="1">
      <alignment horizontal="center" vertical="top"/>
    </xf>
    <xf numFmtId="0" fontId="8" fillId="4" borderId="11" xfId="0" applyFont="1" applyFill="1" applyBorder="1" applyAlignment="1" applyProtection="1">
      <alignment horizontal="right" vertical="center" wrapText="1"/>
    </xf>
    <xf numFmtId="0" fontId="8" fillId="4" borderId="1" xfId="0" applyFont="1" applyFill="1" applyBorder="1" applyAlignment="1" applyProtection="1">
      <alignment horizontal="right" vertical="center" wrapText="1"/>
    </xf>
    <xf numFmtId="0" fontId="8" fillId="4" borderId="5" xfId="0" applyFont="1" applyFill="1" applyBorder="1" applyAlignment="1" applyProtection="1">
      <alignment horizontal="right" vertical="center" wrapText="1"/>
    </xf>
    <xf numFmtId="49" fontId="6" fillId="4" borderId="1" xfId="0" applyNumberFormat="1" applyFont="1" applyFill="1" applyBorder="1" applyAlignment="1" applyProtection="1">
      <alignment horizontal="right"/>
    </xf>
    <xf numFmtId="0" fontId="7" fillId="2" borderId="1" xfId="0" applyFont="1" applyFill="1" applyBorder="1" applyAlignment="1" applyProtection="1">
      <alignment horizontal="left" vertical="center" wrapText="1"/>
    </xf>
    <xf numFmtId="165" fontId="4" fillId="2" borderId="2" xfId="1" applyNumberFormat="1" applyFont="1" applyFill="1" applyBorder="1" applyAlignment="1" applyProtection="1">
      <alignment horizontal="center" vertical="center" wrapText="1"/>
    </xf>
    <xf numFmtId="0" fontId="4" fillId="0" borderId="9" xfId="0" applyFont="1" applyBorder="1" applyAlignment="1" applyProtection="1">
      <alignment horizontal="left" vertical="center" wrapText="1"/>
    </xf>
    <xf numFmtId="0" fontId="4" fillId="0" borderId="34" xfId="0" applyFont="1" applyBorder="1" applyAlignment="1" applyProtection="1">
      <alignment horizontal="left" vertical="center" wrapText="1"/>
    </xf>
    <xf numFmtId="0" fontId="4" fillId="2" borderId="11" xfId="0" applyFont="1" applyFill="1" applyBorder="1" applyAlignment="1" applyProtection="1">
      <alignment horizontal="center" vertical="center" wrapText="1"/>
    </xf>
    <xf numFmtId="3" fontId="4" fillId="2" borderId="11" xfId="0" applyNumberFormat="1" applyFont="1" applyFill="1" applyBorder="1" applyAlignment="1" applyProtection="1">
      <alignment horizontal="center" vertical="center" wrapText="1"/>
    </xf>
    <xf numFmtId="0" fontId="4" fillId="0" borderId="5" xfId="0" applyFont="1" applyBorder="1" applyAlignment="1" applyProtection="1">
      <alignment horizontal="left" vertical="center" wrapText="1"/>
    </xf>
    <xf numFmtId="0" fontId="4" fillId="0" borderId="39" xfId="0" applyFont="1" applyBorder="1" applyAlignment="1" applyProtection="1">
      <alignment horizontal="left" vertical="center" wrapText="1"/>
    </xf>
    <xf numFmtId="0" fontId="4" fillId="0" borderId="2" xfId="0" applyFont="1" applyBorder="1" applyAlignment="1" applyProtection="1">
      <alignment horizontal="left" vertical="center" wrapText="1"/>
    </xf>
    <xf numFmtId="0" fontId="4" fillId="2" borderId="2" xfId="0" applyFont="1" applyFill="1" applyBorder="1" applyAlignment="1" applyProtection="1">
      <alignment horizontal="center" vertical="center" wrapText="1"/>
    </xf>
    <xf numFmtId="0" fontId="4" fillId="0" borderId="23" xfId="0" applyFont="1" applyBorder="1" applyAlignment="1" applyProtection="1">
      <alignment horizontal="left" vertical="center" wrapText="1"/>
    </xf>
    <xf numFmtId="0" fontId="4" fillId="2" borderId="23" xfId="0" applyFont="1" applyFill="1" applyBorder="1" applyAlignment="1" applyProtection="1">
      <alignment horizontal="center" vertical="center" wrapText="1"/>
    </xf>
    <xf numFmtId="0" fontId="4" fillId="0" borderId="12" xfId="0" applyFont="1" applyBorder="1" applyProtection="1"/>
    <xf numFmtId="0" fontId="4" fillId="0" borderId="12" xfId="0" applyFont="1" applyBorder="1" applyAlignment="1" applyProtection="1">
      <alignment vertical="center" wrapText="1"/>
    </xf>
    <xf numFmtId="0" fontId="4" fillId="0" borderId="47" xfId="0" applyFont="1" applyBorder="1" applyAlignment="1" applyProtection="1">
      <alignment horizontal="left" vertical="center" wrapText="1"/>
    </xf>
    <xf numFmtId="0" fontId="4" fillId="0" borderId="9" xfId="0" applyFont="1" applyBorder="1" applyAlignment="1" applyProtection="1">
      <alignment vertical="center" wrapText="1"/>
    </xf>
    <xf numFmtId="3" fontId="4" fillId="2" borderId="2" xfId="0" applyNumberFormat="1" applyFont="1" applyFill="1" applyBorder="1" applyAlignment="1" applyProtection="1">
      <alignment horizontal="center" vertical="center" wrapText="1"/>
    </xf>
    <xf numFmtId="0" fontId="4" fillId="0" borderId="16" xfId="0" applyFont="1" applyBorder="1" applyAlignment="1" applyProtection="1">
      <alignment vertical="center" wrapText="1"/>
    </xf>
    <xf numFmtId="0" fontId="4" fillId="0" borderId="44" xfId="0" applyFont="1" applyBorder="1" applyAlignment="1" applyProtection="1">
      <alignment horizontal="left" vertical="center" wrapText="1"/>
    </xf>
    <xf numFmtId="0" fontId="4" fillId="0" borderId="51" xfId="0" applyFont="1" applyBorder="1" applyAlignment="1" applyProtection="1">
      <alignment horizontal="left" vertical="center" wrapText="1"/>
    </xf>
    <xf numFmtId="0" fontId="4" fillId="0" borderId="45" xfId="0" applyFont="1" applyBorder="1" applyAlignment="1" applyProtection="1">
      <alignment horizontal="left" vertical="center" wrapText="1"/>
    </xf>
    <xf numFmtId="3" fontId="4" fillId="2" borderId="1" xfId="0" applyNumberFormat="1" applyFont="1" applyFill="1" applyBorder="1" applyAlignment="1" applyProtection="1">
      <alignment horizontal="center" vertical="center" wrapText="1"/>
    </xf>
    <xf numFmtId="0" fontId="4" fillId="2" borderId="16" xfId="0" applyFont="1" applyFill="1" applyBorder="1" applyAlignment="1" applyProtection="1">
      <alignment vertical="center" wrapText="1"/>
    </xf>
    <xf numFmtId="0" fontId="4" fillId="0" borderId="27" xfId="0" applyFont="1" applyBorder="1" applyAlignment="1" applyProtection="1">
      <alignment vertical="center" wrapText="1"/>
    </xf>
    <xf numFmtId="0" fontId="4" fillId="0" borderId="46" xfId="0" applyFont="1" applyBorder="1" applyAlignment="1" applyProtection="1">
      <alignment horizontal="left" vertical="center" wrapText="1"/>
    </xf>
    <xf numFmtId="0" fontId="4" fillId="0" borderId="13" xfId="0" applyFont="1" applyBorder="1" applyAlignment="1" applyProtection="1">
      <alignment horizontal="left" vertical="center" wrapText="1"/>
    </xf>
    <xf numFmtId="3" fontId="4" fillId="2" borderId="5" xfId="0" applyNumberFormat="1" applyFont="1" applyFill="1" applyBorder="1" applyAlignment="1" applyProtection="1">
      <alignment horizontal="center" vertical="center" wrapText="1"/>
    </xf>
    <xf numFmtId="0" fontId="4" fillId="2" borderId="4" xfId="0" applyFont="1" applyFill="1" applyBorder="1" applyAlignment="1" applyProtection="1">
      <alignment horizontal="left" vertical="center" wrapText="1"/>
    </xf>
    <xf numFmtId="0" fontId="4" fillId="0" borderId="4" xfId="0" applyFont="1" applyBorder="1" applyAlignment="1" applyProtection="1">
      <alignment horizontal="left" vertical="center" wrapText="1"/>
    </xf>
    <xf numFmtId="0" fontId="4" fillId="2" borderId="15" xfId="0" applyFont="1" applyFill="1" applyBorder="1" applyAlignment="1" applyProtection="1">
      <alignment horizontal="left" vertical="center" wrapText="1"/>
    </xf>
    <xf numFmtId="0" fontId="4" fillId="0" borderId="48" xfId="0" applyFont="1" applyBorder="1" applyAlignment="1" applyProtection="1">
      <alignment horizontal="left" vertical="center" wrapText="1"/>
    </xf>
    <xf numFmtId="0" fontId="4" fillId="2" borderId="13" xfId="0" applyFont="1" applyFill="1" applyBorder="1" applyAlignment="1" applyProtection="1">
      <alignment horizontal="left" vertical="center" wrapText="1"/>
    </xf>
    <xf numFmtId="0" fontId="4" fillId="0" borderId="0" xfId="0" applyFont="1" applyBorder="1" applyAlignment="1" applyProtection="1">
      <alignment horizontal="left" vertical="center" wrapText="1"/>
    </xf>
    <xf numFmtId="0" fontId="4" fillId="2" borderId="5" xfId="0" applyFont="1" applyFill="1" applyBorder="1" applyAlignment="1" applyProtection="1">
      <alignment horizontal="center"/>
    </xf>
    <xf numFmtId="0" fontId="4" fillId="0" borderId="7" xfId="0" applyFont="1" applyBorder="1" applyAlignment="1" applyProtection="1">
      <alignment horizontal="left" vertical="center" wrapText="1"/>
    </xf>
    <xf numFmtId="0" fontId="4" fillId="2" borderId="1" xfId="0" applyFont="1" applyFill="1" applyBorder="1" applyAlignment="1" applyProtection="1">
      <alignment horizontal="center"/>
    </xf>
    <xf numFmtId="0" fontId="4" fillId="2" borderId="11" xfId="0" applyFont="1" applyFill="1" applyBorder="1" applyAlignment="1" applyProtection="1">
      <alignment horizontal="center"/>
    </xf>
    <xf numFmtId="0" fontId="4" fillId="0" borderId="33" xfId="0" applyFont="1" applyBorder="1" applyAlignment="1" applyProtection="1">
      <alignment horizontal="left" vertical="center" wrapText="1"/>
    </xf>
    <xf numFmtId="0" fontId="4" fillId="0" borderId="51" xfId="0" applyFont="1" applyBorder="1" applyAlignment="1" applyProtection="1">
      <alignment vertical="center" wrapText="1"/>
    </xf>
    <xf numFmtId="0" fontId="4" fillId="0" borderId="22" xfId="0" applyFont="1" applyBorder="1" applyAlignment="1" applyProtection="1">
      <alignment horizontal="left"/>
    </xf>
    <xf numFmtId="0" fontId="4" fillId="2" borderId="12" xfId="0" applyFont="1" applyFill="1" applyBorder="1" applyAlignment="1" applyProtection="1">
      <alignment horizontal="center"/>
    </xf>
    <xf numFmtId="0" fontId="4" fillId="0" borderId="9" xfId="0" applyFont="1" applyBorder="1" applyAlignment="1" applyProtection="1">
      <alignment horizontal="left"/>
    </xf>
    <xf numFmtId="0" fontId="4" fillId="2" borderId="9" xfId="0" applyFont="1" applyFill="1" applyBorder="1" applyAlignment="1" applyProtection="1">
      <alignment horizontal="center"/>
    </xf>
    <xf numFmtId="3" fontId="4" fillId="2" borderId="9" xfId="0" applyNumberFormat="1" applyFont="1" applyFill="1" applyBorder="1" applyAlignment="1" applyProtection="1">
      <alignment horizontal="center"/>
    </xf>
    <xf numFmtId="0" fontId="4" fillId="2" borderId="9" xfId="0" applyFont="1" applyFill="1" applyBorder="1" applyAlignment="1" applyProtection="1">
      <alignment horizontal="left" vertical="center" wrapText="1"/>
    </xf>
    <xf numFmtId="0" fontId="4" fillId="0" borderId="16" xfId="0" applyFont="1" applyBorder="1" applyAlignment="1" applyProtection="1">
      <alignment horizontal="left" vertical="center" wrapText="1"/>
    </xf>
    <xf numFmtId="0" fontId="4" fillId="2" borderId="5" xfId="0" applyFont="1" applyFill="1" applyBorder="1" applyAlignment="1" applyProtection="1">
      <alignment horizontal="center" vertical="center" wrapText="1"/>
    </xf>
    <xf numFmtId="0" fontId="4" fillId="2" borderId="38" xfId="0" applyFont="1" applyFill="1" applyBorder="1" applyAlignment="1" applyProtection="1">
      <alignment horizontal="center" vertical="center" wrapText="1"/>
    </xf>
    <xf numFmtId="0" fontId="4" fillId="0" borderId="53" xfId="0" applyFont="1" applyBorder="1" applyAlignment="1" applyProtection="1">
      <alignment horizontal="left" vertical="center" wrapText="1"/>
    </xf>
    <xf numFmtId="0" fontId="4" fillId="0" borderId="50" xfId="0" applyFont="1" applyBorder="1" applyAlignment="1" applyProtection="1">
      <alignment horizontal="left" vertical="center" wrapText="1"/>
    </xf>
    <xf numFmtId="0" fontId="4" fillId="0" borderId="16" xfId="0" applyFont="1" applyBorder="1" applyProtection="1"/>
    <xf numFmtId="0" fontId="4" fillId="2" borderId="1" xfId="0" applyFont="1" applyFill="1" applyBorder="1" applyAlignment="1" applyProtection="1">
      <alignment vertical="center" wrapText="1"/>
    </xf>
    <xf numFmtId="0" fontId="4" fillId="0" borderId="55" xfId="0" applyFont="1" applyBorder="1" applyAlignment="1" applyProtection="1">
      <alignment horizontal="left" vertical="center" wrapText="1"/>
    </xf>
    <xf numFmtId="0" fontId="4" fillId="2" borderId="0" xfId="0" applyFont="1" applyFill="1" applyBorder="1" applyAlignment="1" applyProtection="1">
      <alignment horizontal="left" vertical="center" wrapText="1"/>
    </xf>
    <xf numFmtId="0" fontId="4" fillId="2" borderId="9" xfId="0" applyFont="1" applyFill="1" applyBorder="1" applyAlignment="1" applyProtection="1">
      <alignment vertical="center" wrapText="1"/>
    </xf>
    <xf numFmtId="0" fontId="4" fillId="0" borderId="1" xfId="0" applyFont="1" applyBorder="1" applyAlignment="1" applyProtection="1">
      <alignment vertical="center" wrapText="1"/>
    </xf>
    <xf numFmtId="0" fontId="4" fillId="2" borderId="39" xfId="0" applyFont="1" applyFill="1" applyBorder="1" applyAlignment="1" applyProtection="1">
      <alignment horizontal="center" vertical="center" wrapText="1"/>
    </xf>
    <xf numFmtId="0" fontId="4" fillId="0" borderId="34" xfId="0" applyFont="1" applyFill="1" applyBorder="1" applyAlignment="1" applyProtection="1">
      <alignment horizontal="left" vertical="center" wrapText="1"/>
    </xf>
    <xf numFmtId="0" fontId="4" fillId="0" borderId="54" xfId="0" applyFont="1" applyBorder="1" applyAlignment="1" applyProtection="1">
      <alignment horizontal="left" vertical="center" wrapText="1"/>
    </xf>
    <xf numFmtId="0" fontId="4" fillId="0" borderId="35" xfId="0" applyFont="1" applyBorder="1" applyAlignment="1" applyProtection="1">
      <alignment horizontal="left" vertical="center" wrapText="1"/>
    </xf>
    <xf numFmtId="0" fontId="4" fillId="0" borderId="54" xfId="0" applyFont="1" applyBorder="1" applyAlignment="1" applyProtection="1">
      <alignment vertical="center" wrapText="1"/>
    </xf>
    <xf numFmtId="0" fontId="4" fillId="2" borderId="7" xfId="0" applyFont="1" applyFill="1" applyBorder="1" applyAlignment="1" applyProtection="1">
      <alignment horizontal="center" vertical="center" wrapText="1"/>
    </xf>
  </cellXfs>
  <cellStyles count="2">
    <cellStyle name="Currency" xfId="1" builtinId="4"/>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409575</xdr:colOff>
          <xdr:row>3</xdr:row>
          <xdr:rowOff>171450</xdr:rowOff>
        </xdr:from>
        <xdr:to>
          <xdr:col>10</xdr:col>
          <xdr:colOff>342900</xdr:colOff>
          <xdr:row>45</xdr:row>
          <xdr:rowOff>114300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My%20Documents\CLASIC\DynCorp\DynCorp%20Cost%20Form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ssebfs.ndc.nasa.gov\04\Users\dsoto\1.Samples\KLXS%20II\02%20-%20Attach%20L.04%20-%20Basic%20Cost%20Templates%20Amend%20001.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6-%20IGCE\2-%20Single%20Contract\3_Cost%20and%20Summaries\Run%207-5%20-%2010yrs%20-BASELINE%206-30-11%20DSS%20-%20Working.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6-%20IGCE/2-%20Single%20Contract/3_Cost%20and%20Summaries/Run%207-5%20-%2010yrs%20-BASELINE%206-30-11%20DSS%20-%20Working.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My%20Documents\Nas%20ClassicAttch%202%20Cost%20Form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ssebfs.ndc.nasa.gov\04\Users\dsoto\1.Samples\KLXS%20II\KLXS%20II%20BCT%20with%20PWS%201st%20Level%20(draf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s"/>
      <sheetName val="Rates"/>
      <sheetName val="Hours"/>
      <sheetName val="Staffing"/>
      <sheetName val="Loaded Labor Rates "/>
      <sheetName val="Other Direct Costs"/>
      <sheetName val="Carpet Installation"/>
      <sheetName val="Contract Overhead"/>
      <sheetName val="INSTRUCTIONS"/>
      <sheetName val="Cost Form A"/>
      <sheetName val="Cost Form A1-LOGISTICS"/>
      <sheetName val="Cost Form A2-ADMIN"/>
      <sheetName val="Cost Form A3-SI"/>
      <sheetName val="Cost Form B -Phase In"/>
      <sheetName val="Cost Form B -Yr1"/>
      <sheetName val="Cost Form B -Yr2"/>
      <sheetName val="Cost Form B -Yr3"/>
      <sheetName val="Cost Form B -Yr4"/>
      <sheetName val="Cost Form B -Yr5"/>
      <sheetName val="Cost Form B -Yr6A"/>
      <sheetName val="Cost Form B -Yr6B"/>
      <sheetName val="Cost Form B -Yr7"/>
      <sheetName val="Cost Form B -Yr8"/>
      <sheetName val="Cost Form B -Yr9"/>
      <sheetName val="Cost Form B -Yr10A"/>
      <sheetName val="Cost Form B -Yr10B"/>
      <sheetName val="Cost Form C Phase-In"/>
      <sheetName val="Cost Form C Yr 1"/>
      <sheetName val="Cost Form C Yr 2"/>
      <sheetName val="Cost Form C Yr 3 "/>
      <sheetName val="Cost Form C Yr 4"/>
      <sheetName val="Cost Form C Yr 5"/>
      <sheetName val="Cost Form Yr 6A "/>
      <sheetName val="Cost Form Yr 6B"/>
      <sheetName val="Cost Form Yr 7"/>
      <sheetName val="Cost Form Yr 8 "/>
      <sheetName val="Cost Form Yr 9"/>
      <sheetName val="Cost Form Yr 10A"/>
      <sheetName val="Cost Form Yr 10B"/>
      <sheetName val="Rate Char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0">
          <cell r="B20">
            <v>1</v>
          </cell>
          <cell r="C20" t="str">
            <v>Deputy Logistics Manager</v>
          </cell>
          <cell r="D20">
            <v>1</v>
          </cell>
          <cell r="E20">
            <v>1693.5</v>
          </cell>
          <cell r="F20">
            <v>1694</v>
          </cell>
          <cell r="G20">
            <v>0</v>
          </cell>
          <cell r="H20">
            <v>24.03</v>
          </cell>
          <cell r="I20">
            <v>40707</v>
          </cell>
          <cell r="J20">
            <v>0</v>
          </cell>
          <cell r="K20">
            <v>0</v>
          </cell>
          <cell r="L20">
            <v>40707</v>
          </cell>
        </row>
        <row r="21">
          <cell r="B21">
            <v>2</v>
          </cell>
          <cell r="C21" t="str">
            <v>Supervisor</v>
          </cell>
          <cell r="D21">
            <v>4</v>
          </cell>
          <cell r="E21">
            <v>1693.5</v>
          </cell>
          <cell r="F21">
            <v>6774</v>
          </cell>
          <cell r="G21">
            <v>0</v>
          </cell>
          <cell r="H21">
            <v>16.75</v>
          </cell>
          <cell r="I21">
            <v>113465</v>
          </cell>
          <cell r="J21">
            <v>0</v>
          </cell>
          <cell r="K21">
            <v>0</v>
          </cell>
          <cell r="L21">
            <v>113465</v>
          </cell>
        </row>
        <row r="22">
          <cell r="B22">
            <v>3</v>
          </cell>
          <cell r="C22" t="str">
            <v>NASA Screener</v>
          </cell>
          <cell r="D22">
            <v>1</v>
          </cell>
          <cell r="E22">
            <v>1693.5</v>
          </cell>
          <cell r="F22">
            <v>1694</v>
          </cell>
          <cell r="G22">
            <v>0</v>
          </cell>
          <cell r="H22">
            <v>17.920000000000002</v>
          </cell>
          <cell r="I22">
            <v>30356</v>
          </cell>
          <cell r="J22">
            <v>0</v>
          </cell>
          <cell r="K22">
            <v>0</v>
          </cell>
          <cell r="L22">
            <v>30356</v>
          </cell>
        </row>
        <row r="23">
          <cell r="B23">
            <v>4</v>
          </cell>
          <cell r="C23" t="str">
            <v>Vehicle Dispatcher/ move coordinator (lead)</v>
          </cell>
          <cell r="D23">
            <v>1</v>
          </cell>
          <cell r="E23">
            <v>1655</v>
          </cell>
          <cell r="F23">
            <v>1655</v>
          </cell>
          <cell r="G23">
            <v>16.600000000000001</v>
          </cell>
          <cell r="H23">
            <v>12.41</v>
          </cell>
          <cell r="I23">
            <v>20539</v>
          </cell>
          <cell r="J23">
            <v>206</v>
          </cell>
          <cell r="K23">
            <v>103</v>
          </cell>
          <cell r="L23">
            <v>20848</v>
          </cell>
        </row>
        <row r="24">
          <cell r="B24">
            <v>5</v>
          </cell>
          <cell r="C24" t="str">
            <v>Bus Operator</v>
          </cell>
          <cell r="D24">
            <v>1</v>
          </cell>
          <cell r="E24">
            <v>1655</v>
          </cell>
          <cell r="F24">
            <v>1655</v>
          </cell>
          <cell r="G24">
            <v>16.600000000000001</v>
          </cell>
          <cell r="H24">
            <v>12.81</v>
          </cell>
          <cell r="I24">
            <v>21201</v>
          </cell>
          <cell r="J24">
            <v>213</v>
          </cell>
          <cell r="K24">
            <v>106</v>
          </cell>
          <cell r="L24">
            <v>21520</v>
          </cell>
        </row>
        <row r="25">
          <cell r="B25">
            <v>6</v>
          </cell>
          <cell r="C25" t="str">
            <v>Truck Dvr, Medium</v>
          </cell>
          <cell r="D25">
            <v>2</v>
          </cell>
          <cell r="E25">
            <v>1655</v>
          </cell>
          <cell r="F25">
            <v>3310</v>
          </cell>
          <cell r="G25">
            <v>33.1</v>
          </cell>
          <cell r="H25">
            <v>10.79</v>
          </cell>
          <cell r="I25">
            <v>35715</v>
          </cell>
          <cell r="J25">
            <v>357</v>
          </cell>
          <cell r="K25">
            <v>179</v>
          </cell>
          <cell r="L25">
            <v>36251</v>
          </cell>
        </row>
        <row r="26">
          <cell r="B26">
            <v>7</v>
          </cell>
          <cell r="C26" t="str">
            <v>Truck Dvr, Medium (mail)</v>
          </cell>
          <cell r="D26">
            <v>1</v>
          </cell>
          <cell r="E26">
            <v>1655</v>
          </cell>
          <cell r="F26">
            <v>1655</v>
          </cell>
          <cell r="G26">
            <v>16.600000000000001</v>
          </cell>
          <cell r="H26">
            <v>11.4</v>
          </cell>
          <cell r="I26">
            <v>18867</v>
          </cell>
          <cell r="J26">
            <v>189</v>
          </cell>
          <cell r="K26">
            <v>95</v>
          </cell>
          <cell r="L26">
            <v>19151</v>
          </cell>
        </row>
        <row r="27">
          <cell r="B27">
            <v>8</v>
          </cell>
          <cell r="C27" t="str">
            <v>Truck Dvr, Heavy (TT)</v>
          </cell>
          <cell r="D27">
            <v>2</v>
          </cell>
          <cell r="E27">
            <v>1655</v>
          </cell>
          <cell r="F27">
            <v>3310</v>
          </cell>
          <cell r="G27">
            <v>33.1</v>
          </cell>
          <cell r="H27">
            <v>12.21</v>
          </cell>
          <cell r="I27">
            <v>40415</v>
          </cell>
          <cell r="J27">
            <v>404</v>
          </cell>
          <cell r="K27">
            <v>202</v>
          </cell>
          <cell r="L27">
            <v>41021</v>
          </cell>
        </row>
        <row r="28">
          <cell r="B28">
            <v>9</v>
          </cell>
          <cell r="C28" t="str">
            <v>Truck Dvr, Heavy (Furniture)</v>
          </cell>
          <cell r="D28">
            <v>1</v>
          </cell>
          <cell r="E28">
            <v>1655</v>
          </cell>
          <cell r="F28">
            <v>1655</v>
          </cell>
          <cell r="G28">
            <v>16.600000000000001</v>
          </cell>
          <cell r="H28">
            <v>11.27</v>
          </cell>
          <cell r="I28">
            <v>18652</v>
          </cell>
          <cell r="J28">
            <v>187</v>
          </cell>
          <cell r="K28">
            <v>94</v>
          </cell>
          <cell r="L28">
            <v>18933</v>
          </cell>
        </row>
        <row r="29">
          <cell r="B29">
            <v>10</v>
          </cell>
          <cell r="C29" t="str">
            <v>Laborer, Truck Helper (Furniture)</v>
          </cell>
          <cell r="D29">
            <v>2</v>
          </cell>
          <cell r="E29">
            <v>1655</v>
          </cell>
          <cell r="F29">
            <v>3310</v>
          </cell>
          <cell r="G29">
            <v>33.1</v>
          </cell>
          <cell r="H29">
            <v>10.79</v>
          </cell>
          <cell r="I29">
            <v>35715</v>
          </cell>
          <cell r="J29">
            <v>357</v>
          </cell>
          <cell r="K29">
            <v>179</v>
          </cell>
          <cell r="L29">
            <v>36251</v>
          </cell>
        </row>
        <row r="30">
          <cell r="B30">
            <v>11</v>
          </cell>
          <cell r="C30" t="str">
            <v>Laborer, Truck Helper (Furniture) Lead</v>
          </cell>
          <cell r="D30">
            <v>1</v>
          </cell>
          <cell r="E30">
            <v>1655</v>
          </cell>
          <cell r="F30">
            <v>1655</v>
          </cell>
          <cell r="G30">
            <v>16.600000000000001</v>
          </cell>
          <cell r="H30">
            <v>11.29</v>
          </cell>
          <cell r="I30">
            <v>18685</v>
          </cell>
          <cell r="J30">
            <v>187</v>
          </cell>
          <cell r="K30">
            <v>94</v>
          </cell>
          <cell r="L30">
            <v>18966</v>
          </cell>
        </row>
        <row r="31">
          <cell r="B31">
            <v>12</v>
          </cell>
          <cell r="C31" t="str">
            <v>Messenger, Mail Clerk, Carrier (lead)</v>
          </cell>
          <cell r="D31">
            <v>1</v>
          </cell>
          <cell r="E31">
            <v>1655</v>
          </cell>
          <cell r="F31">
            <v>1655</v>
          </cell>
          <cell r="G31">
            <v>16.600000000000001</v>
          </cell>
          <cell r="H31">
            <v>11.09</v>
          </cell>
          <cell r="I31">
            <v>18354</v>
          </cell>
          <cell r="J31">
            <v>184</v>
          </cell>
          <cell r="K31">
            <v>92</v>
          </cell>
          <cell r="L31">
            <v>18630</v>
          </cell>
        </row>
        <row r="32">
          <cell r="B32">
            <v>13</v>
          </cell>
          <cell r="C32" t="str">
            <v xml:space="preserve">Messenger, Mail Clerk, Carrier </v>
          </cell>
          <cell r="D32">
            <v>3</v>
          </cell>
          <cell r="E32">
            <v>1655</v>
          </cell>
          <cell r="F32">
            <v>4965</v>
          </cell>
          <cell r="G32">
            <v>49.7</v>
          </cell>
          <cell r="H32">
            <v>10.59</v>
          </cell>
          <cell r="I32">
            <v>52579</v>
          </cell>
          <cell r="J32">
            <v>526</v>
          </cell>
          <cell r="K32">
            <v>263</v>
          </cell>
          <cell r="L32">
            <v>53368</v>
          </cell>
        </row>
        <row r="33">
          <cell r="B33">
            <v>14</v>
          </cell>
          <cell r="C33" t="str">
            <v>Auto/Truck Maint. Technician (lead)</v>
          </cell>
          <cell r="D33">
            <v>1</v>
          </cell>
          <cell r="E33">
            <v>1655</v>
          </cell>
          <cell r="F33">
            <v>1655</v>
          </cell>
          <cell r="G33">
            <v>16.600000000000001</v>
          </cell>
          <cell r="H33">
            <v>15.8</v>
          </cell>
          <cell r="I33">
            <v>26149</v>
          </cell>
          <cell r="J33">
            <v>262</v>
          </cell>
          <cell r="K33">
            <v>131</v>
          </cell>
          <cell r="L33">
            <v>26542</v>
          </cell>
        </row>
        <row r="34">
          <cell r="B34">
            <v>15</v>
          </cell>
          <cell r="C34" t="str">
            <v xml:space="preserve">Auto/Truck Maint. Technician </v>
          </cell>
          <cell r="D34">
            <v>3</v>
          </cell>
          <cell r="E34">
            <v>1655</v>
          </cell>
          <cell r="F34">
            <v>4965</v>
          </cell>
          <cell r="G34">
            <v>49.7</v>
          </cell>
          <cell r="H34">
            <v>15.3</v>
          </cell>
          <cell r="I34">
            <v>75965</v>
          </cell>
          <cell r="J34">
            <v>760</v>
          </cell>
          <cell r="K34">
            <v>380</v>
          </cell>
          <cell r="L34">
            <v>77105</v>
          </cell>
        </row>
        <row r="35">
          <cell r="B35">
            <v>16</v>
          </cell>
          <cell r="C35" t="str">
            <v>Automotive Worker</v>
          </cell>
          <cell r="D35">
            <v>1</v>
          </cell>
          <cell r="E35">
            <v>1655</v>
          </cell>
          <cell r="F35">
            <v>1655</v>
          </cell>
          <cell r="G35">
            <v>16.600000000000001</v>
          </cell>
          <cell r="H35">
            <v>10.79</v>
          </cell>
          <cell r="I35">
            <v>17857</v>
          </cell>
          <cell r="J35">
            <v>179</v>
          </cell>
          <cell r="K35">
            <v>90</v>
          </cell>
          <cell r="L35">
            <v>18126</v>
          </cell>
        </row>
        <row r="36">
          <cell r="B36">
            <v>17</v>
          </cell>
          <cell r="C36" t="str">
            <v>Automotive Parts Clerk</v>
          </cell>
          <cell r="D36">
            <v>1</v>
          </cell>
          <cell r="E36">
            <v>1655</v>
          </cell>
          <cell r="F36">
            <v>1655</v>
          </cell>
          <cell r="G36">
            <v>16.600000000000001</v>
          </cell>
          <cell r="H36">
            <v>10.79</v>
          </cell>
          <cell r="I36">
            <v>17857</v>
          </cell>
          <cell r="J36">
            <v>179</v>
          </cell>
          <cell r="K36">
            <v>90</v>
          </cell>
          <cell r="L36">
            <v>18126</v>
          </cell>
        </row>
        <row r="37">
          <cell r="B37">
            <v>18</v>
          </cell>
          <cell r="C37" t="str">
            <v>Vehicle Controller</v>
          </cell>
          <cell r="D37">
            <v>1</v>
          </cell>
          <cell r="E37">
            <v>1655</v>
          </cell>
          <cell r="F37">
            <v>1655</v>
          </cell>
          <cell r="G37">
            <v>16.600000000000001</v>
          </cell>
          <cell r="H37">
            <v>11.27</v>
          </cell>
          <cell r="I37">
            <v>18652</v>
          </cell>
          <cell r="J37">
            <v>187</v>
          </cell>
          <cell r="K37">
            <v>94</v>
          </cell>
          <cell r="L37">
            <v>18933</v>
          </cell>
        </row>
        <row r="38">
          <cell r="B38">
            <v>19</v>
          </cell>
          <cell r="C38" t="str">
            <v>Item Manager (lead)</v>
          </cell>
          <cell r="D38">
            <v>1</v>
          </cell>
          <cell r="E38">
            <v>1655</v>
          </cell>
          <cell r="F38">
            <v>1655</v>
          </cell>
          <cell r="G38">
            <v>16.600000000000001</v>
          </cell>
          <cell r="H38">
            <v>13.24</v>
          </cell>
          <cell r="I38">
            <v>21912</v>
          </cell>
          <cell r="J38">
            <v>220</v>
          </cell>
          <cell r="K38">
            <v>110</v>
          </cell>
          <cell r="L38">
            <v>22242</v>
          </cell>
        </row>
        <row r="39">
          <cell r="B39">
            <v>20</v>
          </cell>
          <cell r="C39" t="str">
            <v xml:space="preserve">Item Manager </v>
          </cell>
          <cell r="D39">
            <v>1</v>
          </cell>
          <cell r="E39">
            <v>1655</v>
          </cell>
          <cell r="F39">
            <v>1655</v>
          </cell>
          <cell r="G39">
            <v>16.600000000000001</v>
          </cell>
          <cell r="H39">
            <v>12.74</v>
          </cell>
          <cell r="I39">
            <v>21085</v>
          </cell>
          <cell r="J39">
            <v>211</v>
          </cell>
          <cell r="K39">
            <v>106</v>
          </cell>
          <cell r="L39">
            <v>21402</v>
          </cell>
        </row>
        <row r="40">
          <cell r="B40">
            <v>21</v>
          </cell>
          <cell r="C40" t="str">
            <v>Sr. Purchase Request/ Processing Clerk</v>
          </cell>
          <cell r="D40">
            <v>1</v>
          </cell>
          <cell r="E40">
            <v>1655</v>
          </cell>
          <cell r="F40">
            <v>1655</v>
          </cell>
          <cell r="G40">
            <v>16.600000000000001</v>
          </cell>
          <cell r="H40">
            <v>12.74</v>
          </cell>
          <cell r="I40">
            <v>21085</v>
          </cell>
          <cell r="J40">
            <v>211</v>
          </cell>
          <cell r="K40">
            <v>106</v>
          </cell>
          <cell r="L40">
            <v>21402</v>
          </cell>
        </row>
        <row r="41">
          <cell r="B41">
            <v>22</v>
          </cell>
          <cell r="C41" t="str">
            <v>Sr. Storekeeper</v>
          </cell>
          <cell r="D41">
            <v>1</v>
          </cell>
          <cell r="E41">
            <v>1655</v>
          </cell>
          <cell r="F41">
            <v>1655</v>
          </cell>
          <cell r="G41">
            <v>16.600000000000001</v>
          </cell>
          <cell r="H41">
            <v>11.57</v>
          </cell>
          <cell r="I41">
            <v>19148</v>
          </cell>
          <cell r="J41">
            <v>192</v>
          </cell>
          <cell r="K41">
            <v>96</v>
          </cell>
          <cell r="L41">
            <v>19436</v>
          </cell>
        </row>
        <row r="42">
          <cell r="B42">
            <v>23</v>
          </cell>
          <cell r="C42" t="str">
            <v>Storekeeper</v>
          </cell>
          <cell r="D42">
            <v>3</v>
          </cell>
          <cell r="E42">
            <v>1655</v>
          </cell>
          <cell r="F42">
            <v>4965</v>
          </cell>
          <cell r="G42">
            <v>49.7</v>
          </cell>
          <cell r="H42">
            <v>11.09</v>
          </cell>
          <cell r="I42">
            <v>55062</v>
          </cell>
          <cell r="J42">
            <v>551</v>
          </cell>
          <cell r="K42">
            <v>276</v>
          </cell>
          <cell r="L42">
            <v>55889</v>
          </cell>
        </row>
        <row r="43">
          <cell r="B43">
            <v>24</v>
          </cell>
          <cell r="C43" t="str">
            <v>Metal Cutter &amp; Burner</v>
          </cell>
          <cell r="D43">
            <v>2</v>
          </cell>
          <cell r="E43">
            <v>1655</v>
          </cell>
          <cell r="F43">
            <v>3310</v>
          </cell>
          <cell r="G43">
            <v>33.1</v>
          </cell>
          <cell r="H43">
            <v>12.16</v>
          </cell>
          <cell r="I43">
            <v>40250</v>
          </cell>
          <cell r="J43">
            <v>402</v>
          </cell>
          <cell r="K43">
            <v>201</v>
          </cell>
          <cell r="L43">
            <v>40853</v>
          </cell>
        </row>
        <row r="44">
          <cell r="B44">
            <v>25</v>
          </cell>
          <cell r="C44" t="str">
            <v>Tool Crib Attendant</v>
          </cell>
          <cell r="D44">
            <v>1</v>
          </cell>
          <cell r="E44">
            <v>1655</v>
          </cell>
          <cell r="F44">
            <v>1655</v>
          </cell>
          <cell r="G44">
            <v>16.600000000000001</v>
          </cell>
          <cell r="H44">
            <v>13.56</v>
          </cell>
          <cell r="I44">
            <v>22442</v>
          </cell>
          <cell r="J44">
            <v>225</v>
          </cell>
          <cell r="K44">
            <v>113</v>
          </cell>
          <cell r="L44">
            <v>22780</v>
          </cell>
        </row>
        <row r="45">
          <cell r="B45">
            <v>26</v>
          </cell>
          <cell r="C45" t="str">
            <v>Prop. Disposal Data Entry Clerk</v>
          </cell>
          <cell r="D45">
            <v>1</v>
          </cell>
          <cell r="E45">
            <v>1655</v>
          </cell>
          <cell r="F45">
            <v>1655</v>
          </cell>
          <cell r="G45">
            <v>16.600000000000001</v>
          </cell>
          <cell r="H45">
            <v>11.09</v>
          </cell>
          <cell r="I45">
            <v>18354</v>
          </cell>
          <cell r="J45">
            <v>184</v>
          </cell>
          <cell r="K45">
            <v>92</v>
          </cell>
          <cell r="L45">
            <v>18630</v>
          </cell>
        </row>
        <row r="46">
          <cell r="B46">
            <v>27</v>
          </cell>
          <cell r="C46" t="str">
            <v>Disposal Warehouseman (lead)</v>
          </cell>
          <cell r="D46">
            <v>1</v>
          </cell>
          <cell r="E46">
            <v>1655</v>
          </cell>
          <cell r="F46">
            <v>1655</v>
          </cell>
          <cell r="G46">
            <v>16.600000000000001</v>
          </cell>
          <cell r="H46">
            <v>11.59</v>
          </cell>
          <cell r="I46">
            <v>19181</v>
          </cell>
          <cell r="J46">
            <v>192</v>
          </cell>
          <cell r="K46">
            <v>96</v>
          </cell>
          <cell r="L46">
            <v>19469</v>
          </cell>
        </row>
        <row r="47">
          <cell r="B47">
            <v>28</v>
          </cell>
          <cell r="C47" t="str">
            <v xml:space="preserve">Disposal Warehouseman </v>
          </cell>
          <cell r="D47">
            <v>2</v>
          </cell>
          <cell r="E47">
            <v>1655</v>
          </cell>
          <cell r="F47">
            <v>3310</v>
          </cell>
          <cell r="G47">
            <v>33.1</v>
          </cell>
          <cell r="H47">
            <v>11.09</v>
          </cell>
          <cell r="I47">
            <v>36708</v>
          </cell>
          <cell r="J47">
            <v>367</v>
          </cell>
          <cell r="K47">
            <v>184</v>
          </cell>
          <cell r="L47">
            <v>37259</v>
          </cell>
        </row>
        <row r="48">
          <cell r="B48">
            <v>29</v>
          </cell>
          <cell r="C48" t="str">
            <v>Freight Traffic Specialist</v>
          </cell>
          <cell r="D48">
            <v>1</v>
          </cell>
          <cell r="E48">
            <v>1655</v>
          </cell>
          <cell r="F48">
            <v>1655</v>
          </cell>
          <cell r="G48">
            <v>16.600000000000001</v>
          </cell>
          <cell r="H48">
            <v>13.26</v>
          </cell>
          <cell r="I48">
            <v>21945</v>
          </cell>
          <cell r="J48">
            <v>220</v>
          </cell>
          <cell r="K48">
            <v>110</v>
          </cell>
          <cell r="L48">
            <v>22275</v>
          </cell>
        </row>
        <row r="49">
          <cell r="B49">
            <v>30</v>
          </cell>
          <cell r="C49" t="str">
            <v>Sr Receiving Clerk</v>
          </cell>
          <cell r="D49">
            <v>1</v>
          </cell>
          <cell r="E49">
            <v>1655</v>
          </cell>
          <cell r="F49">
            <v>1655</v>
          </cell>
          <cell r="G49">
            <v>16.600000000000001</v>
          </cell>
          <cell r="H49">
            <v>11.63</v>
          </cell>
          <cell r="I49">
            <v>19248</v>
          </cell>
          <cell r="J49">
            <v>193</v>
          </cell>
          <cell r="K49">
            <v>97</v>
          </cell>
          <cell r="L49">
            <v>19538</v>
          </cell>
        </row>
        <row r="50">
          <cell r="B50">
            <v>31</v>
          </cell>
          <cell r="C50" t="str">
            <v>Receiving Clerk</v>
          </cell>
          <cell r="D50">
            <v>2</v>
          </cell>
          <cell r="E50">
            <v>1655</v>
          </cell>
          <cell r="F50">
            <v>3310</v>
          </cell>
          <cell r="G50">
            <v>33.1</v>
          </cell>
          <cell r="H50">
            <v>11.17</v>
          </cell>
          <cell r="I50">
            <v>36973</v>
          </cell>
          <cell r="J50">
            <v>370</v>
          </cell>
          <cell r="K50">
            <v>185</v>
          </cell>
          <cell r="L50">
            <v>37528</v>
          </cell>
        </row>
        <row r="51">
          <cell r="B51">
            <v>32</v>
          </cell>
          <cell r="C51" t="str">
            <v>Supply Technician</v>
          </cell>
          <cell r="D51">
            <v>1</v>
          </cell>
          <cell r="E51">
            <v>1693.5</v>
          </cell>
          <cell r="F51">
            <v>1694</v>
          </cell>
          <cell r="G51">
            <v>16.899999999999999</v>
          </cell>
          <cell r="H51">
            <v>15.74</v>
          </cell>
          <cell r="I51">
            <v>26664</v>
          </cell>
          <cell r="J51">
            <v>266</v>
          </cell>
          <cell r="K51">
            <v>133</v>
          </cell>
          <cell r="L51">
            <v>27063</v>
          </cell>
        </row>
        <row r="52">
          <cell r="B52">
            <v>33</v>
          </cell>
          <cell r="C52" t="str">
            <v>Property Management Clerk</v>
          </cell>
          <cell r="D52">
            <v>2</v>
          </cell>
          <cell r="E52">
            <v>1655</v>
          </cell>
          <cell r="F52">
            <v>3310</v>
          </cell>
          <cell r="G52">
            <v>33.1</v>
          </cell>
          <cell r="H52">
            <v>11.32</v>
          </cell>
          <cell r="I52">
            <v>37469</v>
          </cell>
          <cell r="J52">
            <v>375</v>
          </cell>
          <cell r="K52">
            <v>187</v>
          </cell>
          <cell r="L52">
            <v>38031</v>
          </cell>
        </row>
        <row r="53">
          <cell r="B53">
            <v>34</v>
          </cell>
          <cell r="C53" t="str">
            <v>Correspondence Management Clerk, Lead</v>
          </cell>
          <cell r="D53">
            <v>1</v>
          </cell>
          <cell r="E53">
            <v>1655</v>
          </cell>
          <cell r="F53">
            <v>1655</v>
          </cell>
          <cell r="G53">
            <v>16.600000000000001</v>
          </cell>
          <cell r="H53">
            <v>11.15</v>
          </cell>
          <cell r="I53">
            <v>18453</v>
          </cell>
          <cell r="J53">
            <v>185</v>
          </cell>
          <cell r="K53">
            <v>93</v>
          </cell>
          <cell r="L53">
            <v>18731</v>
          </cell>
        </row>
        <row r="54">
          <cell r="B54">
            <v>35</v>
          </cell>
          <cell r="C54" t="str">
            <v>Correspondence Management Clerk</v>
          </cell>
          <cell r="D54">
            <v>1</v>
          </cell>
          <cell r="E54">
            <v>1655</v>
          </cell>
          <cell r="F54">
            <v>1655</v>
          </cell>
          <cell r="G54">
            <v>16.600000000000001</v>
          </cell>
          <cell r="H54">
            <v>10.65</v>
          </cell>
          <cell r="I54">
            <v>17626</v>
          </cell>
          <cell r="J54">
            <v>177</v>
          </cell>
          <cell r="K54">
            <v>88</v>
          </cell>
          <cell r="L54">
            <v>17891</v>
          </cell>
        </row>
        <row r="55">
          <cell r="B55">
            <v>36</v>
          </cell>
          <cell r="C55" t="str">
            <v>Relief Worker</v>
          </cell>
          <cell r="D55">
            <v>1</v>
          </cell>
          <cell r="E55">
            <v>1655</v>
          </cell>
          <cell r="F55">
            <v>1655</v>
          </cell>
          <cell r="G55">
            <v>16.600000000000001</v>
          </cell>
          <cell r="H55">
            <v>10.33</v>
          </cell>
          <cell r="I55">
            <v>17096</v>
          </cell>
          <cell r="J55">
            <v>171</v>
          </cell>
          <cell r="K55">
            <v>86</v>
          </cell>
          <cell r="L55">
            <v>17353</v>
          </cell>
        </row>
        <row r="57">
          <cell r="C57" t="str">
            <v>Administrative:</v>
          </cell>
        </row>
        <row r="59">
          <cell r="C59" t="str">
            <v>Scientific Information:</v>
          </cell>
        </row>
        <row r="61">
          <cell r="C61" t="str">
            <v>Video Support Services:</v>
          </cell>
        </row>
        <row r="62">
          <cell r="B62">
            <v>37</v>
          </cell>
          <cell r="C62" t="str">
            <v>Video  Manager/Supervisor</v>
          </cell>
          <cell r="D62">
            <v>1</v>
          </cell>
          <cell r="E62">
            <v>1693.5</v>
          </cell>
          <cell r="F62">
            <v>1694</v>
          </cell>
          <cell r="G62">
            <v>0</v>
          </cell>
          <cell r="H62">
            <v>34.380000000000003</v>
          </cell>
          <cell r="I62">
            <v>58240</v>
          </cell>
          <cell r="J62">
            <v>0</v>
          </cell>
          <cell r="K62">
            <v>0</v>
          </cell>
          <cell r="L62">
            <v>58240</v>
          </cell>
        </row>
        <row r="63">
          <cell r="B63">
            <v>38</v>
          </cell>
          <cell r="C63" t="str">
            <v>Supervising Producer</v>
          </cell>
          <cell r="D63">
            <v>1</v>
          </cell>
          <cell r="E63">
            <v>1693.5</v>
          </cell>
          <cell r="F63">
            <v>1694</v>
          </cell>
          <cell r="G63">
            <v>0</v>
          </cell>
          <cell r="H63">
            <v>32.21</v>
          </cell>
          <cell r="I63">
            <v>54564</v>
          </cell>
          <cell r="J63">
            <v>0</v>
          </cell>
          <cell r="K63">
            <v>0</v>
          </cell>
          <cell r="L63">
            <v>54564</v>
          </cell>
        </row>
        <row r="64">
          <cell r="B64">
            <v>39</v>
          </cell>
          <cell r="C64" t="str">
            <v>Senior Producer</v>
          </cell>
          <cell r="D64">
            <v>1</v>
          </cell>
          <cell r="E64">
            <v>1693.5</v>
          </cell>
          <cell r="F64">
            <v>1694</v>
          </cell>
          <cell r="G64">
            <v>0</v>
          </cell>
          <cell r="H64">
            <v>28.61</v>
          </cell>
          <cell r="I64">
            <v>48465</v>
          </cell>
          <cell r="J64">
            <v>0</v>
          </cell>
          <cell r="K64">
            <v>0</v>
          </cell>
          <cell r="L64">
            <v>48465</v>
          </cell>
        </row>
        <row r="65">
          <cell r="B65">
            <v>40</v>
          </cell>
          <cell r="C65" t="str">
            <v>Producer</v>
          </cell>
          <cell r="D65">
            <v>2</v>
          </cell>
          <cell r="E65">
            <v>1693.5</v>
          </cell>
          <cell r="F65">
            <v>3387</v>
          </cell>
          <cell r="G65">
            <v>0</v>
          </cell>
          <cell r="H65">
            <v>25.81</v>
          </cell>
          <cell r="I65">
            <v>87418</v>
          </cell>
          <cell r="J65">
            <v>0</v>
          </cell>
          <cell r="K65">
            <v>0</v>
          </cell>
          <cell r="L65">
            <v>87418</v>
          </cell>
        </row>
        <row r="66">
          <cell r="B66">
            <v>41</v>
          </cell>
          <cell r="C66" t="str">
            <v>Production Coordinator</v>
          </cell>
          <cell r="D66">
            <v>1</v>
          </cell>
          <cell r="E66">
            <v>1693.5</v>
          </cell>
          <cell r="F66">
            <v>1694</v>
          </cell>
          <cell r="G66">
            <v>0</v>
          </cell>
          <cell r="H66">
            <v>26.92</v>
          </cell>
          <cell r="I66">
            <v>45602</v>
          </cell>
          <cell r="J66">
            <v>0</v>
          </cell>
          <cell r="K66">
            <v>0</v>
          </cell>
          <cell r="L66">
            <v>45602</v>
          </cell>
        </row>
        <row r="67">
          <cell r="B67">
            <v>42</v>
          </cell>
          <cell r="C67" t="str">
            <v>Operations Specialist</v>
          </cell>
          <cell r="D67">
            <v>1</v>
          </cell>
          <cell r="E67">
            <v>1693.5</v>
          </cell>
          <cell r="F67">
            <v>1694</v>
          </cell>
          <cell r="G67">
            <v>0</v>
          </cell>
          <cell r="H67">
            <v>27.4</v>
          </cell>
          <cell r="I67">
            <v>46416</v>
          </cell>
          <cell r="J67">
            <v>0</v>
          </cell>
          <cell r="K67">
            <v>0</v>
          </cell>
          <cell r="L67">
            <v>46416</v>
          </cell>
        </row>
        <row r="68">
          <cell r="B68">
            <v>43</v>
          </cell>
          <cell r="C68" t="str">
            <v>Senior Videographer</v>
          </cell>
          <cell r="D68">
            <v>1</v>
          </cell>
          <cell r="E68">
            <v>1693.5</v>
          </cell>
          <cell r="F68">
            <v>1694</v>
          </cell>
          <cell r="G68">
            <v>16.899999999999999</v>
          </cell>
          <cell r="H68">
            <v>18.89</v>
          </cell>
          <cell r="I68">
            <v>32000</v>
          </cell>
          <cell r="J68">
            <v>319</v>
          </cell>
          <cell r="K68">
            <v>160</v>
          </cell>
          <cell r="L68">
            <v>32479</v>
          </cell>
        </row>
        <row r="69">
          <cell r="B69">
            <v>44</v>
          </cell>
          <cell r="C69" t="str">
            <v>Videographer</v>
          </cell>
          <cell r="D69">
            <v>2</v>
          </cell>
          <cell r="E69">
            <v>1693.5</v>
          </cell>
          <cell r="F69">
            <v>3387</v>
          </cell>
          <cell r="G69">
            <v>33.9</v>
          </cell>
          <cell r="H69">
            <v>15.55</v>
          </cell>
          <cell r="I69">
            <v>52668</v>
          </cell>
          <cell r="J69">
            <v>527</v>
          </cell>
          <cell r="K69">
            <v>264</v>
          </cell>
          <cell r="L69">
            <v>53459</v>
          </cell>
        </row>
        <row r="70">
          <cell r="B70">
            <v>45</v>
          </cell>
          <cell r="C70" t="str">
            <v>Graphics Director</v>
          </cell>
          <cell r="D70">
            <v>1</v>
          </cell>
          <cell r="E70">
            <v>1693.5</v>
          </cell>
          <cell r="F70">
            <v>1694</v>
          </cell>
          <cell r="G70">
            <v>0</v>
          </cell>
          <cell r="H70">
            <v>25.48</v>
          </cell>
          <cell r="I70">
            <v>43163</v>
          </cell>
          <cell r="J70">
            <v>0</v>
          </cell>
          <cell r="K70">
            <v>0</v>
          </cell>
          <cell r="L70">
            <v>43163</v>
          </cell>
        </row>
        <row r="71">
          <cell r="B71">
            <v>46</v>
          </cell>
          <cell r="C71" t="str">
            <v>Editor Linear/Non-linear</v>
          </cell>
          <cell r="D71">
            <v>3</v>
          </cell>
          <cell r="E71">
            <v>1693.5</v>
          </cell>
          <cell r="F71">
            <v>5081</v>
          </cell>
          <cell r="G71">
            <v>0</v>
          </cell>
          <cell r="H71">
            <v>22.61</v>
          </cell>
          <cell r="I71">
            <v>114881</v>
          </cell>
          <cell r="J71">
            <v>0</v>
          </cell>
          <cell r="K71">
            <v>0</v>
          </cell>
          <cell r="L71">
            <v>114881</v>
          </cell>
        </row>
        <row r="72">
          <cell r="B72">
            <v>47</v>
          </cell>
          <cell r="C72" t="str">
            <v>Technical Coordinator</v>
          </cell>
          <cell r="D72">
            <v>1</v>
          </cell>
          <cell r="E72">
            <v>1693.5</v>
          </cell>
          <cell r="F72">
            <v>1694</v>
          </cell>
          <cell r="G72">
            <v>0</v>
          </cell>
          <cell r="H72">
            <v>26.92</v>
          </cell>
          <cell r="I72">
            <v>45602</v>
          </cell>
          <cell r="J72">
            <v>0</v>
          </cell>
          <cell r="K72">
            <v>0</v>
          </cell>
          <cell r="L72">
            <v>45602</v>
          </cell>
        </row>
        <row r="73">
          <cell r="B73">
            <v>48</v>
          </cell>
          <cell r="C73" t="str">
            <v>Systems Engineer</v>
          </cell>
          <cell r="D73">
            <v>1</v>
          </cell>
          <cell r="E73">
            <v>1693.5</v>
          </cell>
          <cell r="F73">
            <v>1694</v>
          </cell>
          <cell r="G73">
            <v>0</v>
          </cell>
          <cell r="H73">
            <v>22.61</v>
          </cell>
          <cell r="I73">
            <v>38301</v>
          </cell>
          <cell r="J73">
            <v>0</v>
          </cell>
          <cell r="K73">
            <v>0</v>
          </cell>
          <cell r="L73">
            <v>38301</v>
          </cell>
        </row>
        <row r="74">
          <cell r="B74">
            <v>49</v>
          </cell>
          <cell r="C74" t="str">
            <v>3D animator</v>
          </cell>
          <cell r="D74">
            <v>1</v>
          </cell>
          <cell r="E74">
            <v>1693.5</v>
          </cell>
          <cell r="F74">
            <v>1694</v>
          </cell>
          <cell r="G74">
            <v>0</v>
          </cell>
          <cell r="H74">
            <v>24.04</v>
          </cell>
          <cell r="I74">
            <v>40724</v>
          </cell>
          <cell r="J74">
            <v>0</v>
          </cell>
          <cell r="K74">
            <v>0</v>
          </cell>
          <cell r="L74">
            <v>40724</v>
          </cell>
        </row>
        <row r="75">
          <cell r="B75">
            <v>50</v>
          </cell>
          <cell r="C75" t="str">
            <v>Senior A/V Technician</v>
          </cell>
          <cell r="D75">
            <v>1</v>
          </cell>
          <cell r="E75">
            <v>1693.5</v>
          </cell>
          <cell r="F75">
            <v>1694</v>
          </cell>
          <cell r="G75">
            <v>16.899999999999999</v>
          </cell>
          <cell r="H75">
            <v>22.61</v>
          </cell>
          <cell r="I75">
            <v>38301</v>
          </cell>
          <cell r="J75">
            <v>382</v>
          </cell>
          <cell r="K75">
            <v>191</v>
          </cell>
          <cell r="L75">
            <v>38874</v>
          </cell>
        </row>
        <row r="76">
          <cell r="B76">
            <v>51</v>
          </cell>
          <cell r="C76" t="str">
            <v>A/V Technician</v>
          </cell>
          <cell r="D76">
            <v>3</v>
          </cell>
          <cell r="E76">
            <v>1693.5</v>
          </cell>
          <cell r="F76">
            <v>5081</v>
          </cell>
          <cell r="G76">
            <v>50.8</v>
          </cell>
          <cell r="H76">
            <v>18.670000000000002</v>
          </cell>
          <cell r="I76">
            <v>94862</v>
          </cell>
          <cell r="J76">
            <v>948</v>
          </cell>
          <cell r="K76">
            <v>474</v>
          </cell>
          <cell r="L76">
            <v>96284</v>
          </cell>
        </row>
        <row r="77">
          <cell r="B77">
            <v>52</v>
          </cell>
          <cell r="C77" t="str">
            <v>Facilities Operator</v>
          </cell>
          <cell r="D77">
            <v>1</v>
          </cell>
          <cell r="E77">
            <v>1693.5</v>
          </cell>
          <cell r="F77">
            <v>1694</v>
          </cell>
          <cell r="G77">
            <v>16.899999999999999</v>
          </cell>
          <cell r="H77">
            <v>18.670000000000002</v>
          </cell>
          <cell r="I77">
            <v>31627</v>
          </cell>
          <cell r="J77">
            <v>316</v>
          </cell>
          <cell r="K77">
            <v>158</v>
          </cell>
          <cell r="L77">
            <v>32101</v>
          </cell>
        </row>
        <row r="78">
          <cell r="B78">
            <v>53</v>
          </cell>
          <cell r="C78" t="str">
            <v>Reproduction Specialist</v>
          </cell>
          <cell r="D78">
            <v>1</v>
          </cell>
          <cell r="E78">
            <v>1693.5</v>
          </cell>
          <cell r="F78">
            <v>1694</v>
          </cell>
          <cell r="G78">
            <v>16.899999999999999</v>
          </cell>
          <cell r="H78">
            <v>11.97</v>
          </cell>
          <cell r="I78">
            <v>20277</v>
          </cell>
          <cell r="J78">
            <v>202</v>
          </cell>
          <cell r="K78">
            <v>101</v>
          </cell>
          <cell r="L78">
            <v>20580</v>
          </cell>
        </row>
        <row r="80">
          <cell r="C80" t="str">
            <v>Technical Library Services:</v>
          </cell>
        </row>
        <row r="82">
          <cell r="B82" t="str">
            <v>1T</v>
          </cell>
          <cell r="C82" t="str">
            <v>Total Direct Labor</v>
          </cell>
          <cell r="D82">
            <v>75</v>
          </cell>
          <cell r="F82">
            <v>125289</v>
          </cell>
          <cell r="G82">
            <v>915.20000000000016</v>
          </cell>
          <cell r="I82">
            <v>1985542</v>
          </cell>
          <cell r="J82">
            <v>11783</v>
          </cell>
          <cell r="K82">
            <v>5899</v>
          </cell>
          <cell r="L82">
            <v>2003224</v>
          </cell>
        </row>
        <row r="84">
          <cell r="C84" t="str">
            <v>Contract Support:</v>
          </cell>
        </row>
        <row r="85">
          <cell r="B85">
            <v>54</v>
          </cell>
          <cell r="C85" t="str">
            <v>Program Manager/Logisitcs Manager</v>
          </cell>
          <cell r="D85">
            <v>1</v>
          </cell>
          <cell r="E85">
            <v>1693.5</v>
          </cell>
          <cell r="F85">
            <v>1694</v>
          </cell>
          <cell r="G85">
            <v>0</v>
          </cell>
          <cell r="H85">
            <v>26.44</v>
          </cell>
          <cell r="I85">
            <v>44789</v>
          </cell>
          <cell r="J85">
            <v>0</v>
          </cell>
          <cell r="K85">
            <v>0</v>
          </cell>
          <cell r="L85">
            <v>44789</v>
          </cell>
        </row>
        <row r="86">
          <cell r="B86">
            <v>55</v>
          </cell>
          <cell r="C86" t="str">
            <v>Admin Services Mgr</v>
          </cell>
          <cell r="D86">
            <v>1</v>
          </cell>
          <cell r="E86">
            <v>1693.5</v>
          </cell>
          <cell r="F86">
            <v>1694</v>
          </cell>
          <cell r="G86">
            <v>16.899999999999999</v>
          </cell>
          <cell r="H86">
            <v>14.82</v>
          </cell>
          <cell r="I86">
            <v>25105</v>
          </cell>
          <cell r="J86">
            <v>250</v>
          </cell>
          <cell r="K86">
            <v>125</v>
          </cell>
          <cell r="L86">
            <v>25480</v>
          </cell>
        </row>
        <row r="88">
          <cell r="C88" t="str">
            <v xml:space="preserve">Total Contract Support </v>
          </cell>
          <cell r="D88">
            <v>2</v>
          </cell>
          <cell r="E88">
            <v>3387</v>
          </cell>
          <cell r="F88">
            <v>3388</v>
          </cell>
          <cell r="G88">
            <v>16.899999999999999</v>
          </cell>
          <cell r="I88">
            <v>69894</v>
          </cell>
          <cell r="J88">
            <v>250</v>
          </cell>
          <cell r="K88">
            <v>125</v>
          </cell>
          <cell r="L88">
            <v>70269</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15">
        <row r="9">
          <cell r="C9" t="str">
            <v>C O S T   F O R M   B</v>
          </cell>
        </row>
        <row r="10">
          <cell r="C10" t="str">
            <v>DETAILS OF PRODUCTIVE HOURS AND DIRECT LABOR COSTS</v>
          </cell>
        </row>
        <row r="11">
          <cell r="C11" t="str">
            <v>Solicitation 1-71-SLA.1131</v>
          </cell>
        </row>
        <row r="13">
          <cell r="C13" t="str">
            <v>PROPOSER:________________________________________________</v>
          </cell>
          <cell r="J13" t="str">
            <v>Escalation rate applied:</v>
          </cell>
          <cell r="L13">
            <v>1.0289999999999999</v>
          </cell>
        </row>
        <row r="15">
          <cell r="C15" t="str">
            <v xml:space="preserve">Contract Year 2 </v>
          </cell>
          <cell r="E15" t="str">
            <v>PRO-</v>
          </cell>
          <cell r="J15" t="str">
            <v>OVERTIME</v>
          </cell>
          <cell r="L15" t="str">
            <v>TOTAL</v>
          </cell>
        </row>
        <row r="16">
          <cell r="E16" t="str">
            <v>DUCTIVE</v>
          </cell>
          <cell r="F16" t="str">
            <v>STRAIGHT-</v>
          </cell>
          <cell r="G16" t="str">
            <v>OVER -</v>
          </cell>
          <cell r="H16" t="str">
            <v>HOURLY</v>
          </cell>
          <cell r="I16" t="str">
            <v>STRAIGHT-</v>
          </cell>
          <cell r="J16" t="str">
            <v>COST</v>
          </cell>
          <cell r="K16" t="str">
            <v>OVERTIME</v>
          </cell>
          <cell r="L16" t="str">
            <v>DIRECT</v>
          </cell>
        </row>
        <row r="17">
          <cell r="C17" t="str">
            <v>LABOR CATEGORY</v>
          </cell>
          <cell r="E17" t="str">
            <v>MAN-</v>
          </cell>
          <cell r="F17" t="str">
            <v>TIME</v>
          </cell>
          <cell r="G17" t="str">
            <v>TIME</v>
          </cell>
          <cell r="H17" t="str">
            <v>LABOR</v>
          </cell>
          <cell r="I17" t="str">
            <v>TIME</v>
          </cell>
          <cell r="J17" t="str">
            <v>(EXCLUDING</v>
          </cell>
          <cell r="K17" t="str">
            <v>PREMIUM</v>
          </cell>
          <cell r="L17" t="str">
            <v>LABOR</v>
          </cell>
        </row>
        <row r="18">
          <cell r="D18" t="str">
            <v>FTE</v>
          </cell>
          <cell r="E18" t="str">
            <v>YEAR</v>
          </cell>
          <cell r="F18" t="str">
            <v>HOURS</v>
          </cell>
          <cell r="G18" t="str">
            <v>HOURS</v>
          </cell>
          <cell r="H18" t="str">
            <v>RATE</v>
          </cell>
          <cell r="I18" t="str">
            <v>COST</v>
          </cell>
          <cell r="J18" t="str">
            <v>PREMIUM)</v>
          </cell>
          <cell r="K18" t="str">
            <v>COST</v>
          </cell>
          <cell r="L18" t="str">
            <v>COST</v>
          </cell>
        </row>
        <row r="19">
          <cell r="C19" t="str">
            <v>Logistics:</v>
          </cell>
        </row>
        <row r="20">
          <cell r="B20">
            <v>1</v>
          </cell>
          <cell r="C20" t="str">
            <v>Deputy Logistics Manager</v>
          </cell>
          <cell r="D20">
            <v>1</v>
          </cell>
          <cell r="E20">
            <v>1846</v>
          </cell>
          <cell r="F20">
            <v>1846</v>
          </cell>
          <cell r="G20">
            <v>0</v>
          </cell>
          <cell r="H20">
            <v>24.726869999999998</v>
          </cell>
          <cell r="I20">
            <v>45646</v>
          </cell>
          <cell r="J20">
            <v>0</v>
          </cell>
          <cell r="K20">
            <v>0</v>
          </cell>
          <cell r="L20">
            <v>45646</v>
          </cell>
        </row>
        <row r="21">
          <cell r="B21">
            <v>2</v>
          </cell>
          <cell r="C21" t="str">
            <v>Supervisor</v>
          </cell>
          <cell r="D21">
            <v>4</v>
          </cell>
          <cell r="E21">
            <v>1846</v>
          </cell>
          <cell r="F21">
            <v>7384</v>
          </cell>
          <cell r="G21">
            <v>0</v>
          </cell>
          <cell r="H21">
            <v>17.235749999999999</v>
          </cell>
          <cell r="I21">
            <v>127269</v>
          </cell>
          <cell r="J21">
            <v>0</v>
          </cell>
          <cell r="K21">
            <v>0</v>
          </cell>
          <cell r="L21">
            <v>127269</v>
          </cell>
        </row>
        <row r="22">
          <cell r="B22">
            <v>3</v>
          </cell>
          <cell r="C22" t="str">
            <v>NASA Screener</v>
          </cell>
          <cell r="D22">
            <v>1</v>
          </cell>
          <cell r="E22">
            <v>1846</v>
          </cell>
          <cell r="F22">
            <v>1846</v>
          </cell>
          <cell r="G22">
            <v>0</v>
          </cell>
          <cell r="H22">
            <v>18.439679999999999</v>
          </cell>
          <cell r="I22">
            <v>34040</v>
          </cell>
          <cell r="J22">
            <v>0</v>
          </cell>
          <cell r="K22">
            <v>0</v>
          </cell>
          <cell r="L22">
            <v>34040</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35.377020000000002</v>
          </cell>
          <cell r="I62">
            <v>65306</v>
          </cell>
          <cell r="J62">
            <v>0</v>
          </cell>
          <cell r="K62">
            <v>0</v>
          </cell>
          <cell r="L62">
            <v>65306</v>
          </cell>
        </row>
        <row r="63">
          <cell r="B63">
            <v>38</v>
          </cell>
          <cell r="C63" t="str">
            <v>Supervising Producer</v>
          </cell>
          <cell r="D63">
            <v>1</v>
          </cell>
          <cell r="E63">
            <v>1846</v>
          </cell>
          <cell r="F63">
            <v>1846</v>
          </cell>
          <cell r="G63">
            <v>0</v>
          </cell>
          <cell r="H63">
            <v>33.144089999999998</v>
          </cell>
          <cell r="I63">
            <v>61184</v>
          </cell>
          <cell r="J63">
            <v>0</v>
          </cell>
          <cell r="K63">
            <v>0</v>
          </cell>
          <cell r="L63">
            <v>61184</v>
          </cell>
        </row>
        <row r="64">
          <cell r="B64">
            <v>39</v>
          </cell>
          <cell r="C64" t="str">
            <v>Senior Producer</v>
          </cell>
          <cell r="D64">
            <v>1</v>
          </cell>
          <cell r="E64">
            <v>1846</v>
          </cell>
          <cell r="F64">
            <v>1846</v>
          </cell>
          <cell r="G64">
            <v>0</v>
          </cell>
          <cell r="H64">
            <v>29.439689999999995</v>
          </cell>
          <cell r="I64">
            <v>54346</v>
          </cell>
          <cell r="J64">
            <v>0</v>
          </cell>
          <cell r="K64">
            <v>0</v>
          </cell>
          <cell r="L64">
            <v>54346</v>
          </cell>
        </row>
        <row r="65">
          <cell r="B65">
            <v>40</v>
          </cell>
          <cell r="C65" t="str">
            <v>Producer</v>
          </cell>
          <cell r="D65">
            <v>2</v>
          </cell>
          <cell r="E65">
            <v>1846</v>
          </cell>
          <cell r="F65">
            <v>3692</v>
          </cell>
          <cell r="G65">
            <v>0</v>
          </cell>
          <cell r="H65">
            <v>26.558489999999995</v>
          </cell>
          <cell r="I65">
            <v>98054</v>
          </cell>
          <cell r="J65">
            <v>0</v>
          </cell>
          <cell r="K65">
            <v>0</v>
          </cell>
          <cell r="L65">
            <v>98054</v>
          </cell>
        </row>
        <row r="66">
          <cell r="B66">
            <v>41</v>
          </cell>
          <cell r="C66" t="str">
            <v>Production Coordinator</v>
          </cell>
          <cell r="D66">
            <v>1</v>
          </cell>
          <cell r="E66">
            <v>1846</v>
          </cell>
          <cell r="F66">
            <v>1846</v>
          </cell>
          <cell r="G66">
            <v>0</v>
          </cell>
          <cell r="H66">
            <v>27.700679999999998</v>
          </cell>
          <cell r="I66">
            <v>51135</v>
          </cell>
          <cell r="J66">
            <v>0</v>
          </cell>
          <cell r="K66">
            <v>0</v>
          </cell>
          <cell r="L66">
            <v>51135</v>
          </cell>
        </row>
        <row r="67">
          <cell r="B67">
            <v>42</v>
          </cell>
          <cell r="C67" t="str">
            <v>Operations Specialist</v>
          </cell>
          <cell r="D67">
            <v>1</v>
          </cell>
          <cell r="E67">
            <v>1846</v>
          </cell>
          <cell r="F67">
            <v>1846</v>
          </cell>
          <cell r="G67">
            <v>0</v>
          </cell>
          <cell r="H67">
            <v>28.194599999999998</v>
          </cell>
          <cell r="I67">
            <v>52047</v>
          </cell>
          <cell r="J67">
            <v>0</v>
          </cell>
          <cell r="K67">
            <v>0</v>
          </cell>
          <cell r="L67">
            <v>52047</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26.218919999999997</v>
          </cell>
          <cell r="I70">
            <v>48400</v>
          </cell>
          <cell r="J70">
            <v>0</v>
          </cell>
          <cell r="K70">
            <v>0</v>
          </cell>
          <cell r="L70">
            <v>48400</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27.700679999999998</v>
          </cell>
          <cell r="I72">
            <v>51135</v>
          </cell>
          <cell r="J72">
            <v>0</v>
          </cell>
          <cell r="K72">
            <v>0</v>
          </cell>
          <cell r="L72">
            <v>51135</v>
          </cell>
        </row>
        <row r="73">
          <cell r="B73">
            <v>48</v>
          </cell>
          <cell r="C73" t="str">
            <v>Systems Engineer</v>
          </cell>
          <cell r="D73">
            <v>1</v>
          </cell>
          <cell r="E73">
            <v>1846</v>
          </cell>
          <cell r="F73">
            <v>1846</v>
          </cell>
          <cell r="G73">
            <v>0</v>
          </cell>
          <cell r="H73">
            <v>23.265689999999996</v>
          </cell>
          <cell r="I73">
            <v>42948</v>
          </cell>
          <cell r="J73">
            <v>0</v>
          </cell>
          <cell r="K73">
            <v>0</v>
          </cell>
          <cell r="L73">
            <v>42948</v>
          </cell>
        </row>
        <row r="74">
          <cell r="B74">
            <v>49</v>
          </cell>
          <cell r="C74" t="str">
            <v>3D animator</v>
          </cell>
          <cell r="D74">
            <v>1</v>
          </cell>
          <cell r="E74">
            <v>1846</v>
          </cell>
          <cell r="F74">
            <v>1846</v>
          </cell>
          <cell r="G74">
            <v>0</v>
          </cell>
          <cell r="H74">
            <v>24.737159999999996</v>
          </cell>
          <cell r="I74">
            <v>45665</v>
          </cell>
          <cell r="J74">
            <v>0</v>
          </cell>
          <cell r="K74">
            <v>0</v>
          </cell>
          <cell r="L74">
            <v>45665</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2T</v>
          </cell>
          <cell r="C82" t="str">
            <v>Total Direct Labor</v>
          </cell>
          <cell r="D82">
            <v>75</v>
          </cell>
          <cell r="F82">
            <v>136560</v>
          </cell>
          <cell r="G82">
            <v>995.80000000000007</v>
          </cell>
          <cell r="I82">
            <v>2185996</v>
          </cell>
          <cell r="J82">
            <v>12829</v>
          </cell>
          <cell r="K82">
            <v>6415</v>
          </cell>
          <cell r="L82">
            <v>2205240</v>
          </cell>
        </row>
        <row r="84">
          <cell r="C84" t="str">
            <v>Contract Support:</v>
          </cell>
        </row>
        <row r="85">
          <cell r="B85">
            <v>54</v>
          </cell>
          <cell r="C85" t="str">
            <v>Program Manager/Logisitcs Manager</v>
          </cell>
          <cell r="D85">
            <v>1</v>
          </cell>
          <cell r="E85">
            <v>1846</v>
          </cell>
          <cell r="F85">
            <v>1846</v>
          </cell>
          <cell r="G85">
            <v>0</v>
          </cell>
          <cell r="H85">
            <v>27.206759999999999</v>
          </cell>
          <cell r="I85">
            <v>50224</v>
          </cell>
          <cell r="J85">
            <v>0</v>
          </cell>
          <cell r="K85">
            <v>0</v>
          </cell>
          <cell r="L85">
            <v>50224</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77582</v>
          </cell>
          <cell r="J88">
            <v>274</v>
          </cell>
          <cell r="K88">
            <v>137</v>
          </cell>
          <cell r="L88">
            <v>77993</v>
          </cell>
        </row>
      </sheetData>
      <sheetData sheetId="16">
        <row r="9">
          <cell r="C9" t="str">
            <v>C O S T   F O R M   B</v>
          </cell>
        </row>
        <row r="10">
          <cell r="C10" t="str">
            <v>DETAILS OF PRODUCTIVE HOURS AND DIRECT LABOR COSTS</v>
          </cell>
        </row>
        <row r="11">
          <cell r="C11" t="str">
            <v>Solicitation 1-71-SLA.1131</v>
          </cell>
        </row>
        <row r="13">
          <cell r="C13" t="str">
            <v>PROPOSER:________________________________________________</v>
          </cell>
          <cell r="J13" t="str">
            <v>Escalation rate applied:</v>
          </cell>
          <cell r="L13">
            <v>1.0608989999999998</v>
          </cell>
        </row>
        <row r="15">
          <cell r="C15" t="str">
            <v xml:space="preserve">Contract Year 3 </v>
          </cell>
          <cell r="E15" t="str">
            <v>PRO-</v>
          </cell>
          <cell r="J15" t="str">
            <v>OVERTIME</v>
          </cell>
          <cell r="L15" t="str">
            <v>TOTAL</v>
          </cell>
        </row>
        <row r="16">
          <cell r="E16" t="str">
            <v>DUCTIVE</v>
          </cell>
          <cell r="F16" t="str">
            <v>STRAIGHT-</v>
          </cell>
          <cell r="G16" t="str">
            <v>OVER -</v>
          </cell>
          <cell r="H16" t="str">
            <v>HOURLY</v>
          </cell>
          <cell r="I16" t="str">
            <v>STRAIGHT-</v>
          </cell>
          <cell r="J16" t="str">
            <v>COST</v>
          </cell>
          <cell r="K16" t="str">
            <v>OVERTIME</v>
          </cell>
          <cell r="L16" t="str">
            <v>DIRECT</v>
          </cell>
        </row>
        <row r="17">
          <cell r="C17" t="str">
            <v>LABOR CATEGORY</v>
          </cell>
          <cell r="E17" t="str">
            <v>MAN-</v>
          </cell>
          <cell r="F17" t="str">
            <v>TIME</v>
          </cell>
          <cell r="G17" t="str">
            <v>TIME</v>
          </cell>
          <cell r="H17" t="str">
            <v>LABOR</v>
          </cell>
          <cell r="I17" t="str">
            <v>TIME</v>
          </cell>
          <cell r="J17" t="str">
            <v>(EXCLUDING</v>
          </cell>
          <cell r="K17" t="str">
            <v>PREMIUM</v>
          </cell>
          <cell r="L17" t="str">
            <v>LABOR</v>
          </cell>
        </row>
        <row r="18">
          <cell r="D18" t="str">
            <v>FTE</v>
          </cell>
          <cell r="E18" t="str">
            <v>YEAR</v>
          </cell>
          <cell r="F18" t="str">
            <v>HOURS</v>
          </cell>
          <cell r="G18" t="str">
            <v>HOURS</v>
          </cell>
          <cell r="H18" t="str">
            <v>RATE</v>
          </cell>
          <cell r="I18" t="str">
            <v>COST</v>
          </cell>
          <cell r="J18" t="str">
            <v>PREMIUM)</v>
          </cell>
          <cell r="K18" t="str">
            <v>COST</v>
          </cell>
          <cell r="L18" t="str">
            <v>COST</v>
          </cell>
        </row>
        <row r="19">
          <cell r="C19" t="str">
            <v>Logistics:</v>
          </cell>
        </row>
        <row r="20">
          <cell r="B20">
            <v>1</v>
          </cell>
          <cell r="C20" t="str">
            <v>Deputy Logistics Manager</v>
          </cell>
          <cell r="D20">
            <v>1</v>
          </cell>
          <cell r="E20">
            <v>1846</v>
          </cell>
          <cell r="F20">
            <v>1846</v>
          </cell>
          <cell r="G20">
            <v>0</v>
          </cell>
          <cell r="H20">
            <v>25.493402969999998</v>
          </cell>
          <cell r="I20">
            <v>47061</v>
          </cell>
          <cell r="J20">
            <v>0</v>
          </cell>
          <cell r="K20">
            <v>0</v>
          </cell>
          <cell r="L20">
            <v>47061</v>
          </cell>
        </row>
        <row r="21">
          <cell r="B21">
            <v>2</v>
          </cell>
          <cell r="C21" t="str">
            <v>Supervisor</v>
          </cell>
          <cell r="D21">
            <v>4</v>
          </cell>
          <cell r="E21">
            <v>1846</v>
          </cell>
          <cell r="F21">
            <v>7384</v>
          </cell>
          <cell r="G21">
            <v>0</v>
          </cell>
          <cell r="H21">
            <v>17.770058249999998</v>
          </cell>
          <cell r="I21">
            <v>131214</v>
          </cell>
          <cell r="J21">
            <v>0</v>
          </cell>
          <cell r="K21">
            <v>0</v>
          </cell>
          <cell r="L21">
            <v>131214</v>
          </cell>
        </row>
        <row r="22">
          <cell r="B22">
            <v>3</v>
          </cell>
          <cell r="C22" t="str">
            <v>NASA Screener</v>
          </cell>
          <cell r="D22">
            <v>1</v>
          </cell>
          <cell r="E22">
            <v>1846</v>
          </cell>
          <cell r="F22">
            <v>1846</v>
          </cell>
          <cell r="G22">
            <v>0</v>
          </cell>
          <cell r="H22">
            <v>19.011310079999998</v>
          </cell>
          <cell r="I22">
            <v>35095</v>
          </cell>
          <cell r="J22">
            <v>0</v>
          </cell>
          <cell r="K22">
            <v>0</v>
          </cell>
          <cell r="L22">
            <v>35095</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36.473707619999999</v>
          </cell>
          <cell r="I62">
            <v>67330</v>
          </cell>
          <cell r="J62">
            <v>0</v>
          </cell>
          <cell r="K62">
            <v>0</v>
          </cell>
          <cell r="L62">
            <v>67330</v>
          </cell>
        </row>
        <row r="63">
          <cell r="B63">
            <v>38</v>
          </cell>
          <cell r="C63" t="str">
            <v>Supervising Producer</v>
          </cell>
          <cell r="D63">
            <v>1</v>
          </cell>
          <cell r="E63">
            <v>1846</v>
          </cell>
          <cell r="F63">
            <v>1846</v>
          </cell>
          <cell r="G63">
            <v>0</v>
          </cell>
          <cell r="H63">
            <v>34.171556789999997</v>
          </cell>
          <cell r="I63">
            <v>63081</v>
          </cell>
          <cell r="J63">
            <v>0</v>
          </cell>
          <cell r="K63">
            <v>0</v>
          </cell>
          <cell r="L63">
            <v>63081</v>
          </cell>
        </row>
        <row r="64">
          <cell r="B64">
            <v>39</v>
          </cell>
          <cell r="C64" t="str">
            <v>Senior Producer</v>
          </cell>
          <cell r="D64">
            <v>1</v>
          </cell>
          <cell r="E64">
            <v>1846</v>
          </cell>
          <cell r="F64">
            <v>1846</v>
          </cell>
          <cell r="G64">
            <v>0</v>
          </cell>
          <cell r="H64">
            <v>30.352320389999996</v>
          </cell>
          <cell r="I64">
            <v>56030</v>
          </cell>
          <cell r="J64">
            <v>0</v>
          </cell>
          <cell r="K64">
            <v>0</v>
          </cell>
          <cell r="L64">
            <v>56030</v>
          </cell>
        </row>
        <row r="65">
          <cell r="B65">
            <v>40</v>
          </cell>
          <cell r="C65" t="str">
            <v>Producer</v>
          </cell>
          <cell r="D65">
            <v>2</v>
          </cell>
          <cell r="E65">
            <v>1846</v>
          </cell>
          <cell r="F65">
            <v>3692</v>
          </cell>
          <cell r="G65">
            <v>0</v>
          </cell>
          <cell r="H65">
            <v>27.381803189999992</v>
          </cell>
          <cell r="I65">
            <v>101094</v>
          </cell>
          <cell r="J65">
            <v>0</v>
          </cell>
          <cell r="K65">
            <v>0</v>
          </cell>
          <cell r="L65">
            <v>101094</v>
          </cell>
        </row>
        <row r="66">
          <cell r="B66">
            <v>41</v>
          </cell>
          <cell r="C66" t="str">
            <v>Production Coordinator</v>
          </cell>
          <cell r="D66">
            <v>1</v>
          </cell>
          <cell r="E66">
            <v>1846</v>
          </cell>
          <cell r="F66">
            <v>1846</v>
          </cell>
          <cell r="G66">
            <v>0</v>
          </cell>
          <cell r="H66">
            <v>28.559401079999997</v>
          </cell>
          <cell r="I66">
            <v>52721</v>
          </cell>
          <cell r="J66">
            <v>0</v>
          </cell>
          <cell r="K66">
            <v>0</v>
          </cell>
          <cell r="L66">
            <v>52721</v>
          </cell>
        </row>
        <row r="67">
          <cell r="B67">
            <v>42</v>
          </cell>
          <cell r="C67" t="str">
            <v>Operations Specialist</v>
          </cell>
          <cell r="D67">
            <v>1</v>
          </cell>
          <cell r="E67">
            <v>1846</v>
          </cell>
          <cell r="F67">
            <v>1846</v>
          </cell>
          <cell r="G67">
            <v>0</v>
          </cell>
          <cell r="H67">
            <v>29.068632599999994</v>
          </cell>
          <cell r="I67">
            <v>53661</v>
          </cell>
          <cell r="J67">
            <v>0</v>
          </cell>
          <cell r="K67">
            <v>0</v>
          </cell>
          <cell r="L67">
            <v>53661</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27.031706519999997</v>
          </cell>
          <cell r="I70">
            <v>49901</v>
          </cell>
          <cell r="J70">
            <v>0</v>
          </cell>
          <cell r="K70">
            <v>0</v>
          </cell>
          <cell r="L70">
            <v>49901</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28.559401079999997</v>
          </cell>
          <cell r="I72">
            <v>52721</v>
          </cell>
          <cell r="J72">
            <v>0</v>
          </cell>
          <cell r="K72">
            <v>0</v>
          </cell>
          <cell r="L72">
            <v>52721</v>
          </cell>
        </row>
        <row r="73">
          <cell r="B73">
            <v>48</v>
          </cell>
          <cell r="C73" t="str">
            <v>Systems Engineer</v>
          </cell>
          <cell r="D73">
            <v>1</v>
          </cell>
          <cell r="E73">
            <v>1846</v>
          </cell>
          <cell r="F73">
            <v>1846</v>
          </cell>
          <cell r="G73">
            <v>0</v>
          </cell>
          <cell r="H73">
            <v>23.986926389999994</v>
          </cell>
          <cell r="I73">
            <v>44280</v>
          </cell>
          <cell r="J73">
            <v>0</v>
          </cell>
          <cell r="K73">
            <v>0</v>
          </cell>
          <cell r="L73">
            <v>44280</v>
          </cell>
        </row>
        <row r="74">
          <cell r="B74">
            <v>49</v>
          </cell>
          <cell r="C74" t="str">
            <v>3D animator</v>
          </cell>
          <cell r="D74">
            <v>1</v>
          </cell>
          <cell r="E74">
            <v>1846</v>
          </cell>
          <cell r="F74">
            <v>1846</v>
          </cell>
          <cell r="G74">
            <v>0</v>
          </cell>
          <cell r="H74">
            <v>25.504011959999996</v>
          </cell>
          <cell r="I74">
            <v>47080</v>
          </cell>
          <cell r="J74">
            <v>0</v>
          </cell>
          <cell r="K74">
            <v>0</v>
          </cell>
          <cell r="L74">
            <v>47080</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3T</v>
          </cell>
          <cell r="C82" t="str">
            <v>Total Direct Labor</v>
          </cell>
          <cell r="D82">
            <v>75</v>
          </cell>
          <cell r="F82">
            <v>136560</v>
          </cell>
          <cell r="G82">
            <v>995.80000000000007</v>
          </cell>
          <cell r="I82">
            <v>2210090</v>
          </cell>
          <cell r="J82">
            <v>12829</v>
          </cell>
          <cell r="K82">
            <v>6415</v>
          </cell>
          <cell r="L82">
            <v>2229334</v>
          </cell>
        </row>
        <row r="84">
          <cell r="C84" t="str">
            <v>Contract Support:</v>
          </cell>
        </row>
        <row r="85">
          <cell r="B85">
            <v>54</v>
          </cell>
          <cell r="C85" t="str">
            <v>Program Manager/Logisitcs Manager</v>
          </cell>
          <cell r="D85">
            <v>1</v>
          </cell>
          <cell r="E85">
            <v>1846</v>
          </cell>
          <cell r="F85">
            <v>1846</v>
          </cell>
          <cell r="G85">
            <v>0</v>
          </cell>
          <cell r="H85">
            <v>28.050169559999997</v>
          </cell>
          <cell r="I85">
            <v>51781</v>
          </cell>
          <cell r="J85">
            <v>0</v>
          </cell>
          <cell r="K85">
            <v>0</v>
          </cell>
          <cell r="L85">
            <v>51781</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79139</v>
          </cell>
          <cell r="J88">
            <v>274</v>
          </cell>
          <cell r="K88">
            <v>137</v>
          </cell>
          <cell r="L88">
            <v>79550</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17">
        <row r="20">
          <cell r="B20">
            <v>1</v>
          </cell>
          <cell r="C20" t="str">
            <v>Deputy Logistics Manager</v>
          </cell>
          <cell r="D20">
            <v>1</v>
          </cell>
          <cell r="E20">
            <v>1846</v>
          </cell>
          <cell r="F20">
            <v>1846</v>
          </cell>
          <cell r="G20">
            <v>0</v>
          </cell>
          <cell r="H20">
            <v>26.283698462069992</v>
          </cell>
          <cell r="I20">
            <v>48520</v>
          </cell>
          <cell r="J20">
            <v>0</v>
          </cell>
          <cell r="K20">
            <v>0</v>
          </cell>
          <cell r="L20">
            <v>48520</v>
          </cell>
        </row>
        <row r="21">
          <cell r="B21">
            <v>2</v>
          </cell>
          <cell r="C21" t="str">
            <v>Supervisor</v>
          </cell>
          <cell r="D21">
            <v>4</v>
          </cell>
          <cell r="E21">
            <v>1846</v>
          </cell>
          <cell r="F21">
            <v>7384</v>
          </cell>
          <cell r="G21">
            <v>0</v>
          </cell>
          <cell r="H21">
            <v>18.320930055749994</v>
          </cell>
          <cell r="I21">
            <v>135282</v>
          </cell>
          <cell r="J21">
            <v>0</v>
          </cell>
          <cell r="K21">
            <v>0</v>
          </cell>
          <cell r="L21">
            <v>135282</v>
          </cell>
        </row>
        <row r="22">
          <cell r="B22">
            <v>3</v>
          </cell>
          <cell r="C22" t="str">
            <v>NASA Screener</v>
          </cell>
          <cell r="D22">
            <v>1</v>
          </cell>
          <cell r="E22">
            <v>1846</v>
          </cell>
          <cell r="F22">
            <v>1846</v>
          </cell>
          <cell r="G22">
            <v>0</v>
          </cell>
          <cell r="H22">
            <v>19.600660692479995</v>
          </cell>
          <cell r="I22">
            <v>36183</v>
          </cell>
          <cell r="J22">
            <v>0</v>
          </cell>
          <cell r="K22">
            <v>0</v>
          </cell>
          <cell r="L22">
            <v>36183</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37.604392556219992</v>
          </cell>
          <cell r="I62">
            <v>69418</v>
          </cell>
          <cell r="J62">
            <v>0</v>
          </cell>
          <cell r="K62">
            <v>0</v>
          </cell>
          <cell r="L62">
            <v>69418</v>
          </cell>
        </row>
        <row r="63">
          <cell r="B63">
            <v>38</v>
          </cell>
          <cell r="C63" t="str">
            <v>Supervising Producer</v>
          </cell>
          <cell r="D63">
            <v>1</v>
          </cell>
          <cell r="E63">
            <v>1846</v>
          </cell>
          <cell r="F63">
            <v>1846</v>
          </cell>
          <cell r="G63">
            <v>0</v>
          </cell>
          <cell r="H63">
            <v>35.230875050489992</v>
          </cell>
          <cell r="I63">
            <v>65036</v>
          </cell>
          <cell r="J63">
            <v>0</v>
          </cell>
          <cell r="K63">
            <v>0</v>
          </cell>
          <cell r="L63">
            <v>65036</v>
          </cell>
        </row>
        <row r="64">
          <cell r="B64">
            <v>39</v>
          </cell>
          <cell r="C64" t="str">
            <v>Senior Producer</v>
          </cell>
          <cell r="D64">
            <v>1</v>
          </cell>
          <cell r="E64">
            <v>1846</v>
          </cell>
          <cell r="F64">
            <v>1846</v>
          </cell>
          <cell r="G64">
            <v>0</v>
          </cell>
          <cell r="H64">
            <v>31.293242322089991</v>
          </cell>
          <cell r="I64">
            <v>57767</v>
          </cell>
          <cell r="J64">
            <v>0</v>
          </cell>
          <cell r="K64">
            <v>0</v>
          </cell>
          <cell r="L64">
            <v>57767</v>
          </cell>
        </row>
        <row r="65">
          <cell r="B65">
            <v>40</v>
          </cell>
          <cell r="C65" t="str">
            <v>Producer</v>
          </cell>
          <cell r="D65">
            <v>2</v>
          </cell>
          <cell r="E65">
            <v>1846</v>
          </cell>
          <cell r="F65">
            <v>3692</v>
          </cell>
          <cell r="G65">
            <v>0</v>
          </cell>
          <cell r="H65">
            <v>28.230639088889991</v>
          </cell>
          <cell r="I65">
            <v>104228</v>
          </cell>
          <cell r="J65">
            <v>0</v>
          </cell>
          <cell r="K65">
            <v>0</v>
          </cell>
          <cell r="L65">
            <v>104228</v>
          </cell>
        </row>
        <row r="66">
          <cell r="B66">
            <v>41</v>
          </cell>
          <cell r="C66" t="str">
            <v>Production Coordinator</v>
          </cell>
          <cell r="D66">
            <v>1</v>
          </cell>
          <cell r="E66">
            <v>1846</v>
          </cell>
          <cell r="F66">
            <v>1846</v>
          </cell>
          <cell r="G66">
            <v>0</v>
          </cell>
          <cell r="H66">
            <v>29.444742513479994</v>
          </cell>
          <cell r="I66">
            <v>54355</v>
          </cell>
          <cell r="J66">
            <v>0</v>
          </cell>
          <cell r="K66">
            <v>0</v>
          </cell>
          <cell r="L66">
            <v>54355</v>
          </cell>
        </row>
        <row r="67">
          <cell r="B67">
            <v>42</v>
          </cell>
          <cell r="C67" t="str">
            <v>Operations Specialist</v>
          </cell>
          <cell r="D67">
            <v>1</v>
          </cell>
          <cell r="E67">
            <v>1846</v>
          </cell>
          <cell r="F67">
            <v>1846</v>
          </cell>
          <cell r="G67">
            <v>0</v>
          </cell>
          <cell r="H67">
            <v>29.96976021059999</v>
          </cell>
          <cell r="I67">
            <v>55324</v>
          </cell>
          <cell r="J67">
            <v>0</v>
          </cell>
          <cell r="K67">
            <v>0</v>
          </cell>
          <cell r="L67">
            <v>55324</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27.869689422119993</v>
          </cell>
          <cell r="I70">
            <v>51447</v>
          </cell>
          <cell r="J70">
            <v>0</v>
          </cell>
          <cell r="K70">
            <v>0</v>
          </cell>
          <cell r="L70">
            <v>51447</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29.444742513479994</v>
          </cell>
          <cell r="I72">
            <v>54355</v>
          </cell>
          <cell r="J72">
            <v>0</v>
          </cell>
          <cell r="K72">
            <v>0</v>
          </cell>
          <cell r="L72">
            <v>54355</v>
          </cell>
        </row>
        <row r="73">
          <cell r="B73">
            <v>48</v>
          </cell>
          <cell r="C73" t="str">
            <v>Systems Engineer</v>
          </cell>
          <cell r="D73">
            <v>1</v>
          </cell>
          <cell r="E73">
            <v>1846</v>
          </cell>
          <cell r="F73">
            <v>1846</v>
          </cell>
          <cell r="G73">
            <v>0</v>
          </cell>
          <cell r="H73">
            <v>24.730521108089992</v>
          </cell>
          <cell r="I73">
            <v>45653</v>
          </cell>
          <cell r="J73">
            <v>0</v>
          </cell>
          <cell r="K73">
            <v>0</v>
          </cell>
          <cell r="L73">
            <v>45653</v>
          </cell>
        </row>
        <row r="74">
          <cell r="B74">
            <v>49</v>
          </cell>
          <cell r="C74" t="str">
            <v>3D animator</v>
          </cell>
          <cell r="D74">
            <v>1</v>
          </cell>
          <cell r="E74">
            <v>1846</v>
          </cell>
          <cell r="F74">
            <v>1846</v>
          </cell>
          <cell r="G74">
            <v>0</v>
          </cell>
          <cell r="H74">
            <v>26.294636330759992</v>
          </cell>
          <cell r="I74">
            <v>48540</v>
          </cell>
          <cell r="J74">
            <v>0</v>
          </cell>
          <cell r="K74">
            <v>0</v>
          </cell>
          <cell r="L74">
            <v>48540</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4T</v>
          </cell>
          <cell r="C82" t="str">
            <v>Total Direct Labor</v>
          </cell>
          <cell r="D82">
            <v>75</v>
          </cell>
          <cell r="F82">
            <v>136560</v>
          </cell>
          <cell r="G82">
            <v>995.80000000000007</v>
          </cell>
          <cell r="I82">
            <v>2234929</v>
          </cell>
          <cell r="J82">
            <v>12829</v>
          </cell>
          <cell r="K82">
            <v>6415</v>
          </cell>
          <cell r="L82">
            <v>2254173</v>
          </cell>
        </row>
        <row r="84">
          <cell r="C84" t="str">
            <v>Contract Support:</v>
          </cell>
        </row>
        <row r="85">
          <cell r="B85">
            <v>54</v>
          </cell>
          <cell r="C85" t="str">
            <v>Program Manager/Logisitcs Manager</v>
          </cell>
          <cell r="D85">
            <v>1</v>
          </cell>
          <cell r="E85">
            <v>1846</v>
          </cell>
          <cell r="F85">
            <v>1846</v>
          </cell>
          <cell r="G85">
            <v>0</v>
          </cell>
          <cell r="H85">
            <v>28.919724816359992</v>
          </cell>
          <cell r="I85">
            <v>53386</v>
          </cell>
          <cell r="J85">
            <v>0</v>
          </cell>
          <cell r="K85">
            <v>0</v>
          </cell>
          <cell r="L85">
            <v>53386</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80744</v>
          </cell>
          <cell r="J88">
            <v>274</v>
          </cell>
          <cell r="K88">
            <v>137</v>
          </cell>
          <cell r="L88">
            <v>81155</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18">
        <row r="20">
          <cell r="B20">
            <v>1</v>
          </cell>
          <cell r="C20" t="str">
            <v>Deputy Logistics Manager</v>
          </cell>
          <cell r="D20">
            <v>1</v>
          </cell>
          <cell r="E20">
            <v>1846</v>
          </cell>
          <cell r="F20">
            <v>1846</v>
          </cell>
          <cell r="G20">
            <v>0</v>
          </cell>
          <cell r="H20">
            <v>27.098493114394159</v>
          </cell>
          <cell r="I20">
            <v>50024</v>
          </cell>
          <cell r="J20">
            <v>0</v>
          </cell>
          <cell r="K20">
            <v>0</v>
          </cell>
          <cell r="L20">
            <v>50024</v>
          </cell>
        </row>
        <row r="21">
          <cell r="B21">
            <v>2</v>
          </cell>
          <cell r="C21" t="str">
            <v>Supervisor</v>
          </cell>
          <cell r="D21">
            <v>4</v>
          </cell>
          <cell r="E21">
            <v>1846</v>
          </cell>
          <cell r="F21">
            <v>7384</v>
          </cell>
          <cell r="G21">
            <v>0</v>
          </cell>
          <cell r="H21">
            <v>18.888878887478242</v>
          </cell>
          <cell r="I21">
            <v>139475</v>
          </cell>
          <cell r="J21">
            <v>0</v>
          </cell>
          <cell r="K21">
            <v>0</v>
          </cell>
          <cell r="L21">
            <v>139475</v>
          </cell>
        </row>
        <row r="22">
          <cell r="B22">
            <v>3</v>
          </cell>
          <cell r="C22" t="str">
            <v>NASA Screener</v>
          </cell>
          <cell r="D22">
            <v>1</v>
          </cell>
          <cell r="E22">
            <v>1846</v>
          </cell>
          <cell r="F22">
            <v>1846</v>
          </cell>
          <cell r="G22">
            <v>0</v>
          </cell>
          <cell r="H22">
            <v>20.208281173946876</v>
          </cell>
          <cell r="I22">
            <v>37304</v>
          </cell>
          <cell r="J22">
            <v>0</v>
          </cell>
          <cell r="K22">
            <v>0</v>
          </cell>
          <cell r="L22">
            <v>37304</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38.770128725462811</v>
          </cell>
          <cell r="I62">
            <v>71570</v>
          </cell>
          <cell r="J62">
            <v>0</v>
          </cell>
          <cell r="K62">
            <v>0</v>
          </cell>
          <cell r="L62">
            <v>71570</v>
          </cell>
        </row>
        <row r="63">
          <cell r="B63">
            <v>38</v>
          </cell>
          <cell r="C63" t="str">
            <v>Supervising Producer</v>
          </cell>
          <cell r="D63">
            <v>1</v>
          </cell>
          <cell r="E63">
            <v>1846</v>
          </cell>
          <cell r="F63">
            <v>1846</v>
          </cell>
          <cell r="G63">
            <v>0</v>
          </cell>
          <cell r="H63">
            <v>36.323032177055175</v>
          </cell>
          <cell r="I63">
            <v>67052</v>
          </cell>
          <cell r="J63">
            <v>0</v>
          </cell>
          <cell r="K63">
            <v>0</v>
          </cell>
          <cell r="L63">
            <v>67052</v>
          </cell>
        </row>
        <row r="64">
          <cell r="B64">
            <v>39</v>
          </cell>
          <cell r="C64" t="str">
            <v>Senior Producer</v>
          </cell>
          <cell r="D64">
            <v>1</v>
          </cell>
          <cell r="E64">
            <v>1846</v>
          </cell>
          <cell r="F64">
            <v>1846</v>
          </cell>
          <cell r="G64">
            <v>0</v>
          </cell>
          <cell r="H64">
            <v>32.263332834074774</v>
          </cell>
          <cell r="I64">
            <v>59558</v>
          </cell>
          <cell r="J64">
            <v>0</v>
          </cell>
          <cell r="K64">
            <v>0</v>
          </cell>
          <cell r="L64">
            <v>59558</v>
          </cell>
        </row>
        <row r="65">
          <cell r="B65">
            <v>40</v>
          </cell>
          <cell r="C65" t="str">
            <v>Producer</v>
          </cell>
          <cell r="D65">
            <v>2</v>
          </cell>
          <cell r="E65">
            <v>1846</v>
          </cell>
          <cell r="F65">
            <v>3692</v>
          </cell>
          <cell r="G65">
            <v>0</v>
          </cell>
          <cell r="H65">
            <v>29.105788900645578</v>
          </cell>
          <cell r="I65">
            <v>107459</v>
          </cell>
          <cell r="J65">
            <v>0</v>
          </cell>
          <cell r="K65">
            <v>0</v>
          </cell>
          <cell r="L65">
            <v>107459</v>
          </cell>
        </row>
        <row r="66">
          <cell r="B66">
            <v>41</v>
          </cell>
          <cell r="C66" t="str">
            <v>Production Coordinator</v>
          </cell>
          <cell r="D66">
            <v>1</v>
          </cell>
          <cell r="E66">
            <v>1846</v>
          </cell>
          <cell r="F66">
            <v>1846</v>
          </cell>
          <cell r="G66">
            <v>0</v>
          </cell>
          <cell r="H66">
            <v>30.357529531397869</v>
          </cell>
          <cell r="I66">
            <v>56040</v>
          </cell>
          <cell r="J66">
            <v>0</v>
          </cell>
          <cell r="K66">
            <v>0</v>
          </cell>
          <cell r="L66">
            <v>56040</v>
          </cell>
        </row>
        <row r="67">
          <cell r="B67">
            <v>42</v>
          </cell>
          <cell r="C67" t="str">
            <v>Operations Specialist</v>
          </cell>
          <cell r="D67">
            <v>1</v>
          </cell>
          <cell r="E67">
            <v>1846</v>
          </cell>
          <cell r="F67">
            <v>1846</v>
          </cell>
          <cell r="G67">
            <v>0</v>
          </cell>
          <cell r="H67">
            <v>30.898822777128586</v>
          </cell>
          <cell r="I67">
            <v>57039</v>
          </cell>
          <cell r="J67">
            <v>0</v>
          </cell>
          <cell r="K67">
            <v>0</v>
          </cell>
          <cell r="L67">
            <v>57039</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28.733649794205711</v>
          </cell>
          <cell r="I70">
            <v>53042</v>
          </cell>
          <cell r="J70">
            <v>0</v>
          </cell>
          <cell r="K70">
            <v>0</v>
          </cell>
          <cell r="L70">
            <v>53042</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30.357529531397869</v>
          </cell>
          <cell r="I72">
            <v>56040</v>
          </cell>
          <cell r="J72">
            <v>0</v>
          </cell>
          <cell r="K72">
            <v>0</v>
          </cell>
          <cell r="L72">
            <v>56040</v>
          </cell>
        </row>
        <row r="73">
          <cell r="B73">
            <v>48</v>
          </cell>
          <cell r="C73" t="str">
            <v>Systems Engineer</v>
          </cell>
          <cell r="D73">
            <v>1</v>
          </cell>
          <cell r="E73">
            <v>1846</v>
          </cell>
          <cell r="F73">
            <v>1846</v>
          </cell>
          <cell r="G73">
            <v>0</v>
          </cell>
          <cell r="H73">
            <v>25.497167262440779</v>
          </cell>
          <cell r="I73">
            <v>47068</v>
          </cell>
          <cell r="J73">
            <v>0</v>
          </cell>
          <cell r="K73">
            <v>0</v>
          </cell>
          <cell r="L73">
            <v>47068</v>
          </cell>
        </row>
        <row r="74">
          <cell r="B74">
            <v>49</v>
          </cell>
          <cell r="C74" t="str">
            <v>3D animator</v>
          </cell>
          <cell r="D74">
            <v>1</v>
          </cell>
          <cell r="E74">
            <v>1846</v>
          </cell>
          <cell r="F74">
            <v>1846</v>
          </cell>
          <cell r="G74">
            <v>0</v>
          </cell>
          <cell r="H74">
            <v>27.109770057013549</v>
          </cell>
          <cell r="I74">
            <v>50045</v>
          </cell>
          <cell r="J74">
            <v>0</v>
          </cell>
          <cell r="K74">
            <v>0</v>
          </cell>
          <cell r="L74">
            <v>50045</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5T</v>
          </cell>
          <cell r="C82" t="str">
            <v>Total Direct Labor</v>
          </cell>
          <cell r="D82">
            <v>75</v>
          </cell>
          <cell r="F82">
            <v>136560</v>
          </cell>
          <cell r="G82">
            <v>995.80000000000007</v>
          </cell>
          <cell r="I82">
            <v>2260537</v>
          </cell>
          <cell r="J82">
            <v>12829</v>
          </cell>
          <cell r="K82">
            <v>6415</v>
          </cell>
          <cell r="L82">
            <v>2279781</v>
          </cell>
        </row>
        <row r="84">
          <cell r="C84" t="str">
            <v>Contract Support:</v>
          </cell>
        </row>
        <row r="85">
          <cell r="B85">
            <v>54</v>
          </cell>
          <cell r="C85" t="str">
            <v>Program Manager/Logisitcs Manager</v>
          </cell>
          <cell r="D85">
            <v>1</v>
          </cell>
          <cell r="E85">
            <v>1846</v>
          </cell>
          <cell r="F85">
            <v>1846</v>
          </cell>
          <cell r="G85">
            <v>0</v>
          </cell>
          <cell r="H85">
            <v>29.816236285667149</v>
          </cell>
          <cell r="I85">
            <v>55041</v>
          </cell>
          <cell r="J85">
            <v>0</v>
          </cell>
          <cell r="K85">
            <v>0</v>
          </cell>
          <cell r="L85">
            <v>55041</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82399</v>
          </cell>
          <cell r="J88">
            <v>274</v>
          </cell>
          <cell r="K88">
            <v>137</v>
          </cell>
          <cell r="L88">
            <v>82810</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19">
        <row r="20">
          <cell r="B20">
            <v>1</v>
          </cell>
          <cell r="C20" t="str">
            <v>Deputy Logistics Manager</v>
          </cell>
          <cell r="D20">
            <v>1</v>
          </cell>
          <cell r="E20">
            <v>831</v>
          </cell>
          <cell r="F20">
            <v>831</v>
          </cell>
          <cell r="G20">
            <v>0</v>
          </cell>
          <cell r="H20">
            <v>27.938546400940378</v>
          </cell>
          <cell r="I20">
            <v>23217</v>
          </cell>
          <cell r="J20">
            <v>0</v>
          </cell>
          <cell r="K20">
            <v>0</v>
          </cell>
          <cell r="L20">
            <v>23217</v>
          </cell>
        </row>
        <row r="21">
          <cell r="B21">
            <v>2</v>
          </cell>
          <cell r="C21" t="str">
            <v>Supervisor</v>
          </cell>
          <cell r="D21">
            <v>4</v>
          </cell>
          <cell r="E21">
            <v>831</v>
          </cell>
          <cell r="F21">
            <v>3324</v>
          </cell>
          <cell r="G21">
            <v>0</v>
          </cell>
          <cell r="H21">
            <v>19.474434132990069</v>
          </cell>
          <cell r="I21">
            <v>64733</v>
          </cell>
          <cell r="J21">
            <v>0</v>
          </cell>
          <cell r="K21">
            <v>0</v>
          </cell>
          <cell r="L21">
            <v>64733</v>
          </cell>
        </row>
        <row r="22">
          <cell r="B22">
            <v>3</v>
          </cell>
          <cell r="C22" t="str">
            <v>NASA Screener</v>
          </cell>
          <cell r="D22">
            <v>1</v>
          </cell>
          <cell r="E22">
            <v>831</v>
          </cell>
          <cell r="F22">
            <v>831</v>
          </cell>
          <cell r="G22">
            <v>0</v>
          </cell>
          <cell r="H22">
            <v>20.834737890339227</v>
          </cell>
          <cell r="I22">
            <v>17314</v>
          </cell>
          <cell r="J22">
            <v>0</v>
          </cell>
          <cell r="K22">
            <v>0</v>
          </cell>
          <cell r="L22">
            <v>17314</v>
          </cell>
        </row>
        <row r="23">
          <cell r="B23">
            <v>4</v>
          </cell>
          <cell r="C23" t="str">
            <v>Vehicle Dispatcher/ move coordinator (lead)</v>
          </cell>
          <cell r="D23">
            <v>1</v>
          </cell>
          <cell r="E23">
            <v>810</v>
          </cell>
          <cell r="F23">
            <v>810</v>
          </cell>
          <cell r="G23">
            <v>8.1</v>
          </cell>
          <cell r="H23">
            <v>12.41</v>
          </cell>
          <cell r="I23">
            <v>10052</v>
          </cell>
          <cell r="J23">
            <v>101</v>
          </cell>
          <cell r="K23">
            <v>50</v>
          </cell>
          <cell r="L23">
            <v>10203</v>
          </cell>
        </row>
        <row r="24">
          <cell r="B24">
            <v>5</v>
          </cell>
          <cell r="C24" t="str">
            <v>Bus Operator</v>
          </cell>
          <cell r="D24">
            <v>1</v>
          </cell>
          <cell r="E24">
            <v>810</v>
          </cell>
          <cell r="F24">
            <v>810</v>
          </cell>
          <cell r="G24">
            <v>8.1</v>
          </cell>
          <cell r="H24">
            <v>12.81</v>
          </cell>
          <cell r="I24">
            <v>10376</v>
          </cell>
          <cell r="J24">
            <v>104</v>
          </cell>
          <cell r="K24">
            <v>52</v>
          </cell>
          <cell r="L24">
            <v>10532</v>
          </cell>
        </row>
        <row r="25">
          <cell r="B25">
            <v>6</v>
          </cell>
          <cell r="C25" t="str">
            <v>Truck Dvr, Medium</v>
          </cell>
          <cell r="D25">
            <v>2</v>
          </cell>
          <cell r="E25">
            <v>810</v>
          </cell>
          <cell r="F25">
            <v>1620</v>
          </cell>
          <cell r="G25">
            <v>16.2</v>
          </cell>
          <cell r="H25">
            <v>10.79</v>
          </cell>
          <cell r="I25">
            <v>17480</v>
          </cell>
          <cell r="J25">
            <v>175</v>
          </cell>
          <cell r="K25">
            <v>87</v>
          </cell>
          <cell r="L25">
            <v>17742</v>
          </cell>
        </row>
        <row r="26">
          <cell r="B26">
            <v>7</v>
          </cell>
          <cell r="C26" t="str">
            <v>Truck Dvr, Medium (mail)</v>
          </cell>
          <cell r="D26">
            <v>1</v>
          </cell>
          <cell r="E26">
            <v>810</v>
          </cell>
          <cell r="F26">
            <v>810</v>
          </cell>
          <cell r="G26">
            <v>8.1</v>
          </cell>
          <cell r="H26">
            <v>11.4</v>
          </cell>
          <cell r="I26">
            <v>9234</v>
          </cell>
          <cell r="J26">
            <v>92</v>
          </cell>
          <cell r="K26">
            <v>46</v>
          </cell>
          <cell r="L26">
            <v>9372</v>
          </cell>
        </row>
        <row r="27">
          <cell r="B27">
            <v>8</v>
          </cell>
          <cell r="C27" t="str">
            <v>Truck Dvr, Heavy (TT)</v>
          </cell>
          <cell r="D27">
            <v>2</v>
          </cell>
          <cell r="E27">
            <v>810</v>
          </cell>
          <cell r="F27">
            <v>1620</v>
          </cell>
          <cell r="G27">
            <v>16.2</v>
          </cell>
          <cell r="H27">
            <v>12.21</v>
          </cell>
          <cell r="I27">
            <v>19780</v>
          </cell>
          <cell r="J27">
            <v>198</v>
          </cell>
          <cell r="K27">
            <v>99</v>
          </cell>
          <cell r="L27">
            <v>20077</v>
          </cell>
        </row>
        <row r="28">
          <cell r="B28">
            <v>9</v>
          </cell>
          <cell r="C28" t="str">
            <v>Truck Dvr, Heavy (Furniture)</v>
          </cell>
          <cell r="D28">
            <v>1</v>
          </cell>
          <cell r="E28">
            <v>810</v>
          </cell>
          <cell r="F28">
            <v>810</v>
          </cell>
          <cell r="G28">
            <v>8.1</v>
          </cell>
          <cell r="H28">
            <v>11.27</v>
          </cell>
          <cell r="I28">
            <v>9129</v>
          </cell>
          <cell r="J28">
            <v>91</v>
          </cell>
          <cell r="K28">
            <v>46</v>
          </cell>
          <cell r="L28">
            <v>9266</v>
          </cell>
        </row>
        <row r="29">
          <cell r="B29">
            <v>10</v>
          </cell>
          <cell r="C29" t="str">
            <v>Laborer, Truck Helper (Furniture)</v>
          </cell>
          <cell r="D29">
            <v>2</v>
          </cell>
          <cell r="E29">
            <v>810</v>
          </cell>
          <cell r="F29">
            <v>1620</v>
          </cell>
          <cell r="G29">
            <v>16.2</v>
          </cell>
          <cell r="H29">
            <v>10.79</v>
          </cell>
          <cell r="I29">
            <v>17480</v>
          </cell>
          <cell r="J29">
            <v>175</v>
          </cell>
          <cell r="K29">
            <v>87</v>
          </cell>
          <cell r="L29">
            <v>17742</v>
          </cell>
        </row>
        <row r="30">
          <cell r="B30">
            <v>11</v>
          </cell>
          <cell r="C30" t="str">
            <v>Laborer, Truck Helper (Furniture) Lead</v>
          </cell>
          <cell r="D30">
            <v>1</v>
          </cell>
          <cell r="E30">
            <v>810</v>
          </cell>
          <cell r="F30">
            <v>810</v>
          </cell>
          <cell r="G30">
            <v>8.1</v>
          </cell>
          <cell r="H30">
            <v>11.29</v>
          </cell>
          <cell r="I30">
            <v>9145</v>
          </cell>
          <cell r="J30">
            <v>91</v>
          </cell>
          <cell r="K30">
            <v>46</v>
          </cell>
          <cell r="L30">
            <v>9282</v>
          </cell>
        </row>
        <row r="31">
          <cell r="B31">
            <v>12</v>
          </cell>
          <cell r="C31" t="str">
            <v>Messenger, Mail Clerk, Carrier (lead)</v>
          </cell>
          <cell r="D31">
            <v>1</v>
          </cell>
          <cell r="E31">
            <v>810</v>
          </cell>
          <cell r="F31">
            <v>810</v>
          </cell>
          <cell r="G31">
            <v>8.1</v>
          </cell>
          <cell r="H31">
            <v>11.09</v>
          </cell>
          <cell r="I31">
            <v>8983</v>
          </cell>
          <cell r="J31">
            <v>90</v>
          </cell>
          <cell r="K31">
            <v>45</v>
          </cell>
          <cell r="L31">
            <v>9118</v>
          </cell>
        </row>
        <row r="32">
          <cell r="B32">
            <v>13</v>
          </cell>
          <cell r="C32" t="str">
            <v xml:space="preserve">Messenger, Mail Clerk, Carrier </v>
          </cell>
          <cell r="D32">
            <v>3</v>
          </cell>
          <cell r="E32">
            <v>810</v>
          </cell>
          <cell r="F32">
            <v>2430</v>
          </cell>
          <cell r="G32">
            <v>24.3</v>
          </cell>
          <cell r="H32">
            <v>10.59</v>
          </cell>
          <cell r="I32">
            <v>25734</v>
          </cell>
          <cell r="J32">
            <v>257</v>
          </cell>
          <cell r="K32">
            <v>129</v>
          </cell>
          <cell r="L32">
            <v>26120</v>
          </cell>
        </row>
        <row r="33">
          <cell r="B33">
            <v>14</v>
          </cell>
          <cell r="C33" t="str">
            <v>Auto/Truck Maint. Technician (lead)</v>
          </cell>
          <cell r="D33">
            <v>1</v>
          </cell>
          <cell r="E33">
            <v>810</v>
          </cell>
          <cell r="F33">
            <v>810</v>
          </cell>
          <cell r="G33">
            <v>8.1</v>
          </cell>
          <cell r="H33">
            <v>15.8</v>
          </cell>
          <cell r="I33">
            <v>12798</v>
          </cell>
          <cell r="J33">
            <v>128</v>
          </cell>
          <cell r="K33">
            <v>64</v>
          </cell>
          <cell r="L33">
            <v>12990</v>
          </cell>
        </row>
        <row r="34">
          <cell r="B34">
            <v>15</v>
          </cell>
          <cell r="C34" t="str">
            <v xml:space="preserve">Auto/Truck Maint. Technician </v>
          </cell>
          <cell r="D34">
            <v>3</v>
          </cell>
          <cell r="E34">
            <v>810</v>
          </cell>
          <cell r="F34">
            <v>2430</v>
          </cell>
          <cell r="G34">
            <v>24.3</v>
          </cell>
          <cell r="H34">
            <v>15.3</v>
          </cell>
          <cell r="I34">
            <v>37179</v>
          </cell>
          <cell r="J34">
            <v>372</v>
          </cell>
          <cell r="K34">
            <v>186</v>
          </cell>
          <cell r="L34">
            <v>37737</v>
          </cell>
        </row>
        <row r="35">
          <cell r="B35">
            <v>16</v>
          </cell>
          <cell r="C35" t="str">
            <v>Automotive Worker</v>
          </cell>
          <cell r="D35">
            <v>1</v>
          </cell>
          <cell r="E35">
            <v>810</v>
          </cell>
          <cell r="F35">
            <v>810</v>
          </cell>
          <cell r="G35">
            <v>8.1</v>
          </cell>
          <cell r="H35">
            <v>10.79</v>
          </cell>
          <cell r="I35">
            <v>8740</v>
          </cell>
          <cell r="J35">
            <v>87</v>
          </cell>
          <cell r="K35">
            <v>44</v>
          </cell>
          <cell r="L35">
            <v>8871</v>
          </cell>
        </row>
        <row r="36">
          <cell r="B36">
            <v>17</v>
          </cell>
          <cell r="C36" t="str">
            <v>Automotive Parts Clerk</v>
          </cell>
          <cell r="D36">
            <v>1</v>
          </cell>
          <cell r="E36">
            <v>810</v>
          </cell>
          <cell r="F36">
            <v>810</v>
          </cell>
          <cell r="G36">
            <v>8.1</v>
          </cell>
          <cell r="H36">
            <v>10.79</v>
          </cell>
          <cell r="I36">
            <v>8740</v>
          </cell>
          <cell r="J36">
            <v>87</v>
          </cell>
          <cell r="K36">
            <v>44</v>
          </cell>
          <cell r="L36">
            <v>8871</v>
          </cell>
        </row>
        <row r="37">
          <cell r="B37">
            <v>18</v>
          </cell>
          <cell r="C37" t="str">
            <v>Vehicle Controller</v>
          </cell>
          <cell r="D37">
            <v>1</v>
          </cell>
          <cell r="E37">
            <v>810</v>
          </cell>
          <cell r="F37">
            <v>810</v>
          </cell>
          <cell r="G37">
            <v>8.1</v>
          </cell>
          <cell r="H37">
            <v>11.27</v>
          </cell>
          <cell r="I37">
            <v>9129</v>
          </cell>
          <cell r="J37">
            <v>91</v>
          </cell>
          <cell r="K37">
            <v>46</v>
          </cell>
          <cell r="L37">
            <v>9266</v>
          </cell>
        </row>
        <row r="38">
          <cell r="B38">
            <v>19</v>
          </cell>
          <cell r="C38" t="str">
            <v>Item Manager (lead)</v>
          </cell>
          <cell r="D38">
            <v>1</v>
          </cell>
          <cell r="E38">
            <v>810</v>
          </cell>
          <cell r="F38">
            <v>810</v>
          </cell>
          <cell r="G38">
            <v>8.1</v>
          </cell>
          <cell r="H38">
            <v>13.24</v>
          </cell>
          <cell r="I38">
            <v>10724</v>
          </cell>
          <cell r="J38">
            <v>107</v>
          </cell>
          <cell r="K38">
            <v>54</v>
          </cell>
          <cell r="L38">
            <v>10885</v>
          </cell>
        </row>
        <row r="39">
          <cell r="B39">
            <v>20</v>
          </cell>
          <cell r="C39" t="str">
            <v xml:space="preserve">Item Manager </v>
          </cell>
          <cell r="D39">
            <v>1</v>
          </cell>
          <cell r="E39">
            <v>810</v>
          </cell>
          <cell r="F39">
            <v>810</v>
          </cell>
          <cell r="G39">
            <v>8.1</v>
          </cell>
          <cell r="H39">
            <v>12.74</v>
          </cell>
          <cell r="I39">
            <v>10319</v>
          </cell>
          <cell r="J39">
            <v>103</v>
          </cell>
          <cell r="K39">
            <v>52</v>
          </cell>
          <cell r="L39">
            <v>10474</v>
          </cell>
        </row>
        <row r="40">
          <cell r="B40">
            <v>21</v>
          </cell>
          <cell r="C40" t="str">
            <v>Sr. Purchase Request/ Processing Clerk</v>
          </cell>
          <cell r="D40">
            <v>1</v>
          </cell>
          <cell r="E40">
            <v>810</v>
          </cell>
          <cell r="F40">
            <v>810</v>
          </cell>
          <cell r="G40">
            <v>8.1</v>
          </cell>
          <cell r="H40">
            <v>12.74</v>
          </cell>
          <cell r="I40">
            <v>10319</v>
          </cell>
          <cell r="J40">
            <v>103</v>
          </cell>
          <cell r="K40">
            <v>52</v>
          </cell>
          <cell r="L40">
            <v>10474</v>
          </cell>
        </row>
        <row r="41">
          <cell r="B41">
            <v>22</v>
          </cell>
          <cell r="C41" t="str">
            <v>Sr. Storekeeper</v>
          </cell>
          <cell r="D41">
            <v>1</v>
          </cell>
          <cell r="E41">
            <v>810</v>
          </cell>
          <cell r="F41">
            <v>810</v>
          </cell>
          <cell r="G41">
            <v>8.1</v>
          </cell>
          <cell r="H41">
            <v>11.57</v>
          </cell>
          <cell r="I41">
            <v>9372</v>
          </cell>
          <cell r="J41">
            <v>94</v>
          </cell>
          <cell r="K41">
            <v>47</v>
          </cell>
          <cell r="L41">
            <v>9513</v>
          </cell>
        </row>
        <row r="42">
          <cell r="B42">
            <v>23</v>
          </cell>
          <cell r="C42" t="str">
            <v>Storekeeper</v>
          </cell>
          <cell r="D42">
            <v>3</v>
          </cell>
          <cell r="E42">
            <v>810</v>
          </cell>
          <cell r="F42">
            <v>2430</v>
          </cell>
          <cell r="G42">
            <v>24.3</v>
          </cell>
          <cell r="H42">
            <v>11.09</v>
          </cell>
          <cell r="I42">
            <v>26949</v>
          </cell>
          <cell r="J42">
            <v>269</v>
          </cell>
          <cell r="K42">
            <v>135</v>
          </cell>
          <cell r="L42">
            <v>27353</v>
          </cell>
        </row>
        <row r="43">
          <cell r="B43">
            <v>24</v>
          </cell>
          <cell r="C43" t="str">
            <v>Metal Cutter &amp; Burner</v>
          </cell>
          <cell r="D43">
            <v>2</v>
          </cell>
          <cell r="E43">
            <v>810</v>
          </cell>
          <cell r="F43">
            <v>1620</v>
          </cell>
          <cell r="G43">
            <v>16.2</v>
          </cell>
          <cell r="H43">
            <v>12.16</v>
          </cell>
          <cell r="I43">
            <v>19699</v>
          </cell>
          <cell r="J43">
            <v>197</v>
          </cell>
          <cell r="K43">
            <v>98</v>
          </cell>
          <cell r="L43">
            <v>19994</v>
          </cell>
        </row>
        <row r="44">
          <cell r="B44">
            <v>25</v>
          </cell>
          <cell r="C44" t="str">
            <v>Tool Crib Attendant</v>
          </cell>
          <cell r="D44">
            <v>1</v>
          </cell>
          <cell r="E44">
            <v>810</v>
          </cell>
          <cell r="F44">
            <v>810</v>
          </cell>
          <cell r="G44">
            <v>8.1</v>
          </cell>
          <cell r="H44">
            <v>13.56</v>
          </cell>
          <cell r="I44">
            <v>10984</v>
          </cell>
          <cell r="J44">
            <v>110</v>
          </cell>
          <cell r="K44">
            <v>55</v>
          </cell>
          <cell r="L44">
            <v>11149</v>
          </cell>
        </row>
        <row r="45">
          <cell r="B45">
            <v>26</v>
          </cell>
          <cell r="C45" t="str">
            <v>Prop. Disposal Data Entry Clerk</v>
          </cell>
          <cell r="D45">
            <v>1</v>
          </cell>
          <cell r="E45">
            <v>810</v>
          </cell>
          <cell r="F45">
            <v>810</v>
          </cell>
          <cell r="G45">
            <v>8.1</v>
          </cell>
          <cell r="H45">
            <v>11.09</v>
          </cell>
          <cell r="I45">
            <v>8983</v>
          </cell>
          <cell r="J45">
            <v>90</v>
          </cell>
          <cell r="K45">
            <v>45</v>
          </cell>
          <cell r="L45">
            <v>9118</v>
          </cell>
        </row>
        <row r="46">
          <cell r="B46">
            <v>27</v>
          </cell>
          <cell r="C46" t="str">
            <v>Disposal Warehouseman (lead)</v>
          </cell>
          <cell r="D46">
            <v>1</v>
          </cell>
          <cell r="E46">
            <v>810</v>
          </cell>
          <cell r="F46">
            <v>810</v>
          </cell>
          <cell r="G46">
            <v>8.1</v>
          </cell>
          <cell r="H46">
            <v>11.59</v>
          </cell>
          <cell r="I46">
            <v>9388</v>
          </cell>
          <cell r="J46">
            <v>94</v>
          </cell>
          <cell r="K46">
            <v>47</v>
          </cell>
          <cell r="L46">
            <v>9529</v>
          </cell>
        </row>
        <row r="47">
          <cell r="B47">
            <v>28</v>
          </cell>
          <cell r="C47" t="str">
            <v xml:space="preserve">Disposal Warehouseman </v>
          </cell>
          <cell r="D47">
            <v>2</v>
          </cell>
          <cell r="E47">
            <v>810</v>
          </cell>
          <cell r="F47">
            <v>1620</v>
          </cell>
          <cell r="G47">
            <v>16.2</v>
          </cell>
          <cell r="H47">
            <v>11.09</v>
          </cell>
          <cell r="I47">
            <v>17966</v>
          </cell>
          <cell r="J47">
            <v>180</v>
          </cell>
          <cell r="K47">
            <v>90</v>
          </cell>
          <cell r="L47">
            <v>18236</v>
          </cell>
        </row>
        <row r="48">
          <cell r="B48">
            <v>29</v>
          </cell>
          <cell r="C48" t="str">
            <v>Freight Traffic Specialist</v>
          </cell>
          <cell r="D48">
            <v>1</v>
          </cell>
          <cell r="E48">
            <v>810</v>
          </cell>
          <cell r="F48">
            <v>810</v>
          </cell>
          <cell r="G48">
            <v>8.1</v>
          </cell>
          <cell r="H48">
            <v>13.26</v>
          </cell>
          <cell r="I48">
            <v>10741</v>
          </cell>
          <cell r="J48">
            <v>107</v>
          </cell>
          <cell r="K48">
            <v>54</v>
          </cell>
          <cell r="L48">
            <v>10902</v>
          </cell>
        </row>
        <row r="49">
          <cell r="B49">
            <v>30</v>
          </cell>
          <cell r="C49" t="str">
            <v>Sr Receiving Clerk</v>
          </cell>
          <cell r="D49">
            <v>1</v>
          </cell>
          <cell r="E49">
            <v>810</v>
          </cell>
          <cell r="F49">
            <v>810</v>
          </cell>
          <cell r="G49">
            <v>8.1</v>
          </cell>
          <cell r="H49">
            <v>11.63</v>
          </cell>
          <cell r="I49">
            <v>9420</v>
          </cell>
          <cell r="J49">
            <v>94</v>
          </cell>
          <cell r="K49">
            <v>47</v>
          </cell>
          <cell r="L49">
            <v>9561</v>
          </cell>
        </row>
        <row r="50">
          <cell r="B50">
            <v>31</v>
          </cell>
          <cell r="C50" t="str">
            <v>Receiving Clerk</v>
          </cell>
          <cell r="D50">
            <v>2</v>
          </cell>
          <cell r="E50">
            <v>810</v>
          </cell>
          <cell r="F50">
            <v>1620</v>
          </cell>
          <cell r="G50">
            <v>16.2</v>
          </cell>
          <cell r="H50">
            <v>11.17</v>
          </cell>
          <cell r="I50">
            <v>18095</v>
          </cell>
          <cell r="J50">
            <v>181</v>
          </cell>
          <cell r="K50">
            <v>90</v>
          </cell>
          <cell r="L50">
            <v>18366</v>
          </cell>
        </row>
        <row r="51">
          <cell r="B51">
            <v>32</v>
          </cell>
          <cell r="C51" t="str">
            <v>Supply Technician</v>
          </cell>
          <cell r="D51">
            <v>1</v>
          </cell>
          <cell r="E51">
            <v>831</v>
          </cell>
          <cell r="F51">
            <v>831</v>
          </cell>
          <cell r="G51">
            <v>8.3000000000000007</v>
          </cell>
          <cell r="H51">
            <v>15.74</v>
          </cell>
          <cell r="I51">
            <v>13080</v>
          </cell>
          <cell r="J51">
            <v>131</v>
          </cell>
          <cell r="K51">
            <v>65</v>
          </cell>
          <cell r="L51">
            <v>13276</v>
          </cell>
        </row>
        <row r="52">
          <cell r="B52">
            <v>33</v>
          </cell>
          <cell r="C52" t="str">
            <v>Property Management Clerk</v>
          </cell>
          <cell r="D52">
            <v>2</v>
          </cell>
          <cell r="E52">
            <v>810</v>
          </cell>
          <cell r="F52">
            <v>1620</v>
          </cell>
          <cell r="G52">
            <v>16.2</v>
          </cell>
          <cell r="H52">
            <v>11.32</v>
          </cell>
          <cell r="I52">
            <v>18338</v>
          </cell>
          <cell r="J52">
            <v>183</v>
          </cell>
          <cell r="K52">
            <v>92</v>
          </cell>
          <cell r="L52">
            <v>18613</v>
          </cell>
        </row>
        <row r="53">
          <cell r="B53">
            <v>34</v>
          </cell>
          <cell r="C53" t="str">
            <v>Correspondence Management Clerk, Lead</v>
          </cell>
          <cell r="D53">
            <v>1</v>
          </cell>
          <cell r="E53">
            <v>810</v>
          </cell>
          <cell r="F53">
            <v>810</v>
          </cell>
          <cell r="G53">
            <v>8.1</v>
          </cell>
          <cell r="H53">
            <v>11.15</v>
          </cell>
          <cell r="I53">
            <v>9032</v>
          </cell>
          <cell r="J53">
            <v>90</v>
          </cell>
          <cell r="K53">
            <v>45</v>
          </cell>
          <cell r="L53">
            <v>9167</v>
          </cell>
        </row>
        <row r="54">
          <cell r="B54">
            <v>35</v>
          </cell>
          <cell r="C54" t="str">
            <v>Correspondence Management Clerk</v>
          </cell>
          <cell r="D54">
            <v>1</v>
          </cell>
          <cell r="E54">
            <v>810</v>
          </cell>
          <cell r="F54">
            <v>810</v>
          </cell>
          <cell r="G54">
            <v>8.1</v>
          </cell>
          <cell r="H54">
            <v>10.65</v>
          </cell>
          <cell r="I54">
            <v>8627</v>
          </cell>
          <cell r="J54">
            <v>86</v>
          </cell>
          <cell r="K54">
            <v>43</v>
          </cell>
          <cell r="L54">
            <v>8756</v>
          </cell>
        </row>
        <row r="55">
          <cell r="B55">
            <v>36</v>
          </cell>
          <cell r="C55" t="str">
            <v>Relief Worker</v>
          </cell>
          <cell r="D55">
            <v>1</v>
          </cell>
          <cell r="E55">
            <v>810</v>
          </cell>
          <cell r="F55">
            <v>810</v>
          </cell>
          <cell r="G55">
            <v>8.1</v>
          </cell>
          <cell r="H55">
            <v>10.33</v>
          </cell>
          <cell r="I55">
            <v>8367</v>
          </cell>
          <cell r="J55">
            <v>84</v>
          </cell>
          <cell r="K55">
            <v>42</v>
          </cell>
          <cell r="L55">
            <v>8493</v>
          </cell>
        </row>
        <row r="57">
          <cell r="C57" t="str">
            <v>Administrative:</v>
          </cell>
        </row>
        <row r="59">
          <cell r="C59" t="str">
            <v>Scientific Information:</v>
          </cell>
        </row>
        <row r="61">
          <cell r="C61" t="str">
            <v>Video Support Services:</v>
          </cell>
        </row>
        <row r="62">
          <cell r="B62">
            <v>37</v>
          </cell>
          <cell r="C62" t="str">
            <v>Video  Manager/Supervisor</v>
          </cell>
          <cell r="D62">
            <v>1</v>
          </cell>
          <cell r="E62">
            <v>831</v>
          </cell>
          <cell r="F62">
            <v>831</v>
          </cell>
          <cell r="G62">
            <v>0</v>
          </cell>
          <cell r="H62">
            <v>39.972002715952158</v>
          </cell>
          <cell r="I62">
            <v>33217</v>
          </cell>
          <cell r="J62">
            <v>0</v>
          </cell>
          <cell r="K62">
            <v>0</v>
          </cell>
          <cell r="L62">
            <v>33217</v>
          </cell>
        </row>
        <row r="63">
          <cell r="B63">
            <v>38</v>
          </cell>
          <cell r="C63" t="str">
            <v>Supervising Producer</v>
          </cell>
          <cell r="D63">
            <v>1</v>
          </cell>
          <cell r="E63">
            <v>831</v>
          </cell>
          <cell r="F63">
            <v>831</v>
          </cell>
          <cell r="G63">
            <v>0</v>
          </cell>
          <cell r="H63">
            <v>37.449046174543888</v>
          </cell>
          <cell r="I63">
            <v>31120</v>
          </cell>
          <cell r="J63">
            <v>0</v>
          </cell>
          <cell r="K63">
            <v>0</v>
          </cell>
          <cell r="L63">
            <v>31120</v>
          </cell>
        </row>
        <row r="64">
          <cell r="B64">
            <v>39</v>
          </cell>
          <cell r="C64" t="str">
            <v>Senior Producer</v>
          </cell>
          <cell r="D64">
            <v>1</v>
          </cell>
          <cell r="E64">
            <v>831</v>
          </cell>
          <cell r="F64">
            <v>831</v>
          </cell>
          <cell r="G64">
            <v>0</v>
          </cell>
          <cell r="H64">
            <v>33.263496151931093</v>
          </cell>
          <cell r="I64">
            <v>27642</v>
          </cell>
          <cell r="J64">
            <v>0</v>
          </cell>
          <cell r="K64">
            <v>0</v>
          </cell>
          <cell r="L64">
            <v>27642</v>
          </cell>
        </row>
        <row r="65">
          <cell r="B65">
            <v>40</v>
          </cell>
          <cell r="C65" t="str">
            <v>Producer</v>
          </cell>
          <cell r="D65">
            <v>2</v>
          </cell>
          <cell r="E65">
            <v>831</v>
          </cell>
          <cell r="F65">
            <v>1662</v>
          </cell>
          <cell r="G65">
            <v>0</v>
          </cell>
          <cell r="H65">
            <v>30.008068356565591</v>
          </cell>
          <cell r="I65">
            <v>49873</v>
          </cell>
          <cell r="J65">
            <v>0</v>
          </cell>
          <cell r="K65">
            <v>0</v>
          </cell>
          <cell r="L65">
            <v>49873</v>
          </cell>
        </row>
        <row r="66">
          <cell r="B66">
            <v>41</v>
          </cell>
          <cell r="C66" t="str">
            <v>Production Coordinator</v>
          </cell>
          <cell r="D66">
            <v>1</v>
          </cell>
          <cell r="E66">
            <v>831</v>
          </cell>
          <cell r="F66">
            <v>831</v>
          </cell>
          <cell r="G66">
            <v>0</v>
          </cell>
          <cell r="H66">
            <v>31.298612946871206</v>
          </cell>
          <cell r="I66">
            <v>26009</v>
          </cell>
          <cell r="J66">
            <v>0</v>
          </cell>
          <cell r="K66">
            <v>0</v>
          </cell>
          <cell r="L66">
            <v>26009</v>
          </cell>
        </row>
        <row r="67">
          <cell r="B67">
            <v>42</v>
          </cell>
          <cell r="C67" t="str">
            <v>Operations Specialist</v>
          </cell>
          <cell r="D67">
            <v>1</v>
          </cell>
          <cell r="E67">
            <v>831</v>
          </cell>
          <cell r="F67">
            <v>831</v>
          </cell>
          <cell r="G67">
            <v>0</v>
          </cell>
          <cell r="H67">
            <v>31.856686283219574</v>
          </cell>
          <cell r="I67">
            <v>26473</v>
          </cell>
          <cell r="J67">
            <v>0</v>
          </cell>
          <cell r="K67">
            <v>0</v>
          </cell>
          <cell r="L67">
            <v>26473</v>
          </cell>
        </row>
        <row r="68">
          <cell r="B68">
            <v>43</v>
          </cell>
          <cell r="C68" t="str">
            <v>Senior Videographer</v>
          </cell>
          <cell r="D68">
            <v>1</v>
          </cell>
          <cell r="E68">
            <v>831</v>
          </cell>
          <cell r="F68">
            <v>831</v>
          </cell>
          <cell r="G68">
            <v>8.3000000000000007</v>
          </cell>
          <cell r="H68">
            <v>18.89</v>
          </cell>
          <cell r="I68">
            <v>15698</v>
          </cell>
          <cell r="J68">
            <v>157</v>
          </cell>
          <cell r="K68">
            <v>78</v>
          </cell>
          <cell r="L68">
            <v>15933</v>
          </cell>
        </row>
        <row r="69">
          <cell r="B69">
            <v>44</v>
          </cell>
          <cell r="C69" t="str">
            <v>Videographer</v>
          </cell>
          <cell r="D69">
            <v>2</v>
          </cell>
          <cell r="E69">
            <v>831</v>
          </cell>
          <cell r="F69">
            <v>1662</v>
          </cell>
          <cell r="G69">
            <v>16.600000000000001</v>
          </cell>
          <cell r="H69">
            <v>15.55</v>
          </cell>
          <cell r="I69">
            <v>25844</v>
          </cell>
          <cell r="J69">
            <v>258</v>
          </cell>
          <cell r="K69">
            <v>129</v>
          </cell>
          <cell r="L69">
            <v>26231</v>
          </cell>
        </row>
        <row r="70">
          <cell r="B70">
            <v>45</v>
          </cell>
          <cell r="C70" t="str">
            <v>Graphics Director</v>
          </cell>
          <cell r="D70">
            <v>1</v>
          </cell>
          <cell r="E70">
            <v>831</v>
          </cell>
          <cell r="F70">
            <v>831</v>
          </cell>
          <cell r="G70">
            <v>0</v>
          </cell>
          <cell r="H70">
            <v>29.624392937826087</v>
          </cell>
          <cell r="I70">
            <v>24618</v>
          </cell>
          <cell r="J70">
            <v>0</v>
          </cell>
          <cell r="K70">
            <v>0</v>
          </cell>
          <cell r="L70">
            <v>24618</v>
          </cell>
        </row>
        <row r="71">
          <cell r="B71">
            <v>46</v>
          </cell>
          <cell r="C71" t="str">
            <v>Editor Linear/Non-linear</v>
          </cell>
          <cell r="D71">
            <v>3</v>
          </cell>
          <cell r="E71">
            <v>831</v>
          </cell>
          <cell r="F71">
            <v>2493</v>
          </cell>
          <cell r="G71">
            <v>0</v>
          </cell>
          <cell r="H71">
            <v>22.61</v>
          </cell>
          <cell r="I71">
            <v>56367</v>
          </cell>
          <cell r="J71">
            <v>0</v>
          </cell>
          <cell r="K71">
            <v>0</v>
          </cell>
          <cell r="L71">
            <v>56367</v>
          </cell>
        </row>
        <row r="72">
          <cell r="B72">
            <v>47</v>
          </cell>
          <cell r="C72" t="str">
            <v>Technical Coordinator</v>
          </cell>
          <cell r="D72">
            <v>1</v>
          </cell>
          <cell r="E72">
            <v>831</v>
          </cell>
          <cell r="F72">
            <v>831</v>
          </cell>
          <cell r="G72">
            <v>0</v>
          </cell>
          <cell r="H72">
            <v>31.298612946871206</v>
          </cell>
          <cell r="I72">
            <v>26009</v>
          </cell>
          <cell r="J72">
            <v>0</v>
          </cell>
          <cell r="K72">
            <v>0</v>
          </cell>
          <cell r="L72">
            <v>26009</v>
          </cell>
        </row>
        <row r="73">
          <cell r="B73">
            <v>48</v>
          </cell>
          <cell r="C73" t="str">
            <v>Systems Engineer</v>
          </cell>
          <cell r="D73">
            <v>1</v>
          </cell>
          <cell r="E73">
            <v>831</v>
          </cell>
          <cell r="F73">
            <v>831</v>
          </cell>
          <cell r="G73">
            <v>0</v>
          </cell>
          <cell r="H73">
            <v>26.287579447576444</v>
          </cell>
          <cell r="I73">
            <v>21845</v>
          </cell>
          <cell r="J73">
            <v>0</v>
          </cell>
          <cell r="K73">
            <v>0</v>
          </cell>
          <cell r="L73">
            <v>21845</v>
          </cell>
        </row>
        <row r="74">
          <cell r="B74">
            <v>49</v>
          </cell>
          <cell r="C74" t="str">
            <v>3D animator</v>
          </cell>
          <cell r="D74">
            <v>1</v>
          </cell>
          <cell r="E74">
            <v>831</v>
          </cell>
          <cell r="F74">
            <v>831</v>
          </cell>
          <cell r="G74">
            <v>0</v>
          </cell>
          <cell r="H74">
            <v>27.950172928780969</v>
          </cell>
          <cell r="I74">
            <v>23227</v>
          </cell>
          <cell r="J74">
            <v>0</v>
          </cell>
          <cell r="K74">
            <v>0</v>
          </cell>
          <cell r="L74">
            <v>23227</v>
          </cell>
        </row>
        <row r="75">
          <cell r="B75">
            <v>50</v>
          </cell>
          <cell r="C75" t="str">
            <v>Senior A/V Technician</v>
          </cell>
          <cell r="D75">
            <v>1</v>
          </cell>
          <cell r="E75">
            <v>831</v>
          </cell>
          <cell r="F75">
            <v>831</v>
          </cell>
          <cell r="G75">
            <v>8.3000000000000007</v>
          </cell>
          <cell r="H75">
            <v>22.61</v>
          </cell>
          <cell r="I75">
            <v>18789</v>
          </cell>
          <cell r="J75">
            <v>188</v>
          </cell>
          <cell r="K75">
            <v>94</v>
          </cell>
          <cell r="L75">
            <v>19071</v>
          </cell>
        </row>
        <row r="76">
          <cell r="B76">
            <v>51</v>
          </cell>
          <cell r="C76" t="str">
            <v>A/V Technician</v>
          </cell>
          <cell r="D76">
            <v>3</v>
          </cell>
          <cell r="E76">
            <v>831</v>
          </cell>
          <cell r="F76">
            <v>2493</v>
          </cell>
          <cell r="G76">
            <v>24.9</v>
          </cell>
          <cell r="H76">
            <v>18.670000000000002</v>
          </cell>
          <cell r="I76">
            <v>46544</v>
          </cell>
          <cell r="J76">
            <v>465</v>
          </cell>
          <cell r="K76">
            <v>232</v>
          </cell>
          <cell r="L76">
            <v>47241</v>
          </cell>
        </row>
        <row r="77">
          <cell r="B77">
            <v>52</v>
          </cell>
          <cell r="C77" t="str">
            <v>Facilities Operator</v>
          </cell>
          <cell r="D77">
            <v>1</v>
          </cell>
          <cell r="E77">
            <v>831</v>
          </cell>
          <cell r="F77">
            <v>831</v>
          </cell>
          <cell r="G77">
            <v>8.3000000000000007</v>
          </cell>
          <cell r="H77">
            <v>18.670000000000002</v>
          </cell>
          <cell r="I77">
            <v>15515</v>
          </cell>
          <cell r="J77">
            <v>155</v>
          </cell>
          <cell r="K77">
            <v>77</v>
          </cell>
          <cell r="L77">
            <v>15747</v>
          </cell>
        </row>
        <row r="78">
          <cell r="B78">
            <v>53</v>
          </cell>
          <cell r="C78" t="str">
            <v>Reproduction Specialist</v>
          </cell>
          <cell r="D78">
            <v>1</v>
          </cell>
          <cell r="E78">
            <v>831</v>
          </cell>
          <cell r="F78">
            <v>831</v>
          </cell>
          <cell r="G78">
            <v>8.3000000000000007</v>
          </cell>
          <cell r="H78">
            <v>11.97</v>
          </cell>
          <cell r="I78">
            <v>9947</v>
          </cell>
          <cell r="J78">
            <v>99</v>
          </cell>
          <cell r="K78">
            <v>50</v>
          </cell>
          <cell r="L78">
            <v>10096</v>
          </cell>
        </row>
        <row r="80">
          <cell r="C80" t="str">
            <v>Technical Library Services:</v>
          </cell>
        </row>
        <row r="82">
          <cell r="B82" t="str">
            <v>6T</v>
          </cell>
          <cell r="C82" t="str">
            <v>Total Direct Labor</v>
          </cell>
          <cell r="D82">
            <v>75</v>
          </cell>
          <cell r="F82">
            <v>61380</v>
          </cell>
          <cell r="G82">
            <v>447.50000000000017</v>
          </cell>
          <cell r="I82">
            <v>1028383</v>
          </cell>
          <cell r="J82">
            <v>5764</v>
          </cell>
          <cell r="K82">
            <v>2884</v>
          </cell>
          <cell r="L82">
            <v>1037031</v>
          </cell>
        </row>
        <row r="84">
          <cell r="C84" t="str">
            <v>Contract Support:</v>
          </cell>
        </row>
        <row r="85">
          <cell r="B85">
            <v>54</v>
          </cell>
          <cell r="C85" t="str">
            <v>Program Manager/Logisitcs Manager</v>
          </cell>
          <cell r="D85">
            <v>1</v>
          </cell>
          <cell r="E85">
            <v>831</v>
          </cell>
          <cell r="F85">
            <v>831</v>
          </cell>
          <cell r="G85">
            <v>0</v>
          </cell>
          <cell r="H85">
            <v>30.740539610522831</v>
          </cell>
          <cell r="I85">
            <v>25545</v>
          </cell>
          <cell r="J85">
            <v>0</v>
          </cell>
          <cell r="K85">
            <v>0</v>
          </cell>
          <cell r="L85">
            <v>25545</v>
          </cell>
        </row>
        <row r="86">
          <cell r="B86">
            <v>55</v>
          </cell>
          <cell r="C86" t="str">
            <v>Admin Services Mgr</v>
          </cell>
          <cell r="D86">
            <v>1</v>
          </cell>
          <cell r="E86">
            <v>831</v>
          </cell>
          <cell r="F86">
            <v>831</v>
          </cell>
          <cell r="G86">
            <v>8.3000000000000007</v>
          </cell>
          <cell r="H86">
            <v>14.82</v>
          </cell>
          <cell r="I86">
            <v>12315</v>
          </cell>
          <cell r="J86">
            <v>123</v>
          </cell>
          <cell r="K86">
            <v>62</v>
          </cell>
          <cell r="L86">
            <v>12500</v>
          </cell>
        </row>
        <row r="88">
          <cell r="C88" t="str">
            <v xml:space="preserve">Total Contract Support </v>
          </cell>
          <cell r="D88">
            <v>2</v>
          </cell>
          <cell r="E88">
            <v>1662</v>
          </cell>
          <cell r="F88">
            <v>1662</v>
          </cell>
          <cell r="G88">
            <v>8.3000000000000007</v>
          </cell>
          <cell r="I88">
            <v>37860</v>
          </cell>
          <cell r="J88">
            <v>123</v>
          </cell>
          <cell r="K88">
            <v>62</v>
          </cell>
          <cell r="L88">
            <v>38045</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0">
        <row r="20">
          <cell r="B20">
            <v>1</v>
          </cell>
          <cell r="C20" t="str">
            <v>Deputy Logistics Manager</v>
          </cell>
          <cell r="D20">
            <v>1</v>
          </cell>
          <cell r="E20">
            <v>815</v>
          </cell>
          <cell r="F20">
            <v>815</v>
          </cell>
          <cell r="G20">
            <v>0</v>
          </cell>
          <cell r="H20">
            <v>27.938546400940378</v>
          </cell>
          <cell r="I20">
            <v>22770</v>
          </cell>
          <cell r="J20">
            <v>0</v>
          </cell>
          <cell r="K20">
            <v>0</v>
          </cell>
          <cell r="L20">
            <v>22770</v>
          </cell>
        </row>
        <row r="21">
          <cell r="B21">
            <v>2</v>
          </cell>
          <cell r="C21" t="str">
            <v>Supervisor</v>
          </cell>
          <cell r="D21">
            <v>4</v>
          </cell>
          <cell r="E21">
            <v>815</v>
          </cell>
          <cell r="F21">
            <v>3260</v>
          </cell>
          <cell r="G21">
            <v>0</v>
          </cell>
          <cell r="H21">
            <v>19.474434132990069</v>
          </cell>
          <cell r="I21">
            <v>63487</v>
          </cell>
          <cell r="J21">
            <v>0</v>
          </cell>
          <cell r="K21">
            <v>0</v>
          </cell>
          <cell r="L21">
            <v>63487</v>
          </cell>
        </row>
        <row r="22">
          <cell r="B22">
            <v>3</v>
          </cell>
          <cell r="C22" t="str">
            <v>NASA Screener</v>
          </cell>
          <cell r="D22">
            <v>1</v>
          </cell>
          <cell r="E22">
            <v>815</v>
          </cell>
          <cell r="F22">
            <v>815</v>
          </cell>
          <cell r="G22">
            <v>0</v>
          </cell>
          <cell r="H22">
            <v>20.834737890339227</v>
          </cell>
          <cell r="I22">
            <v>16980</v>
          </cell>
          <cell r="J22">
            <v>0</v>
          </cell>
          <cell r="K22">
            <v>0</v>
          </cell>
          <cell r="L22">
            <v>16980</v>
          </cell>
        </row>
        <row r="23">
          <cell r="B23">
            <v>4</v>
          </cell>
          <cell r="C23" t="str">
            <v>Vehicle Dispatcher/ move coordinator (lead)</v>
          </cell>
          <cell r="D23">
            <v>1</v>
          </cell>
          <cell r="E23">
            <v>794</v>
          </cell>
          <cell r="F23">
            <v>794</v>
          </cell>
          <cell r="G23">
            <v>7.9</v>
          </cell>
          <cell r="H23">
            <v>12.41</v>
          </cell>
          <cell r="I23">
            <v>9854</v>
          </cell>
          <cell r="J23">
            <v>98</v>
          </cell>
          <cell r="K23">
            <v>49</v>
          </cell>
          <cell r="L23">
            <v>10001</v>
          </cell>
        </row>
        <row r="24">
          <cell r="B24">
            <v>5</v>
          </cell>
          <cell r="C24" t="str">
            <v>Bus Operator</v>
          </cell>
          <cell r="D24">
            <v>1</v>
          </cell>
          <cell r="E24">
            <v>794</v>
          </cell>
          <cell r="F24">
            <v>794</v>
          </cell>
          <cell r="G24">
            <v>7.9</v>
          </cell>
          <cell r="H24">
            <v>12.81</v>
          </cell>
          <cell r="I24">
            <v>10171</v>
          </cell>
          <cell r="J24">
            <v>101</v>
          </cell>
          <cell r="K24">
            <v>51</v>
          </cell>
          <cell r="L24">
            <v>10323</v>
          </cell>
        </row>
        <row r="25">
          <cell r="B25">
            <v>6</v>
          </cell>
          <cell r="C25" t="str">
            <v>Truck Dvr, Medium</v>
          </cell>
          <cell r="D25">
            <v>2</v>
          </cell>
          <cell r="E25">
            <v>794</v>
          </cell>
          <cell r="F25">
            <v>1588</v>
          </cell>
          <cell r="G25">
            <v>15.9</v>
          </cell>
          <cell r="H25">
            <v>10.79</v>
          </cell>
          <cell r="I25">
            <v>17135</v>
          </cell>
          <cell r="J25">
            <v>172</v>
          </cell>
          <cell r="K25">
            <v>86</v>
          </cell>
          <cell r="L25">
            <v>17393</v>
          </cell>
        </row>
        <row r="26">
          <cell r="B26">
            <v>7</v>
          </cell>
          <cell r="C26" t="str">
            <v>Truck Dvr, Medium (mail)</v>
          </cell>
          <cell r="D26">
            <v>1</v>
          </cell>
          <cell r="E26">
            <v>794</v>
          </cell>
          <cell r="F26">
            <v>794</v>
          </cell>
          <cell r="G26">
            <v>7.9</v>
          </cell>
          <cell r="H26">
            <v>11.4</v>
          </cell>
          <cell r="I26">
            <v>9052</v>
          </cell>
          <cell r="J26">
            <v>90</v>
          </cell>
          <cell r="K26">
            <v>45</v>
          </cell>
          <cell r="L26">
            <v>9187</v>
          </cell>
        </row>
        <row r="27">
          <cell r="B27">
            <v>8</v>
          </cell>
          <cell r="C27" t="str">
            <v>Truck Dvr, Heavy (TT)</v>
          </cell>
          <cell r="D27">
            <v>2</v>
          </cell>
          <cell r="E27">
            <v>794</v>
          </cell>
          <cell r="F27">
            <v>1588</v>
          </cell>
          <cell r="G27">
            <v>15.9</v>
          </cell>
          <cell r="H27">
            <v>12.21</v>
          </cell>
          <cell r="I27">
            <v>19389</v>
          </cell>
          <cell r="J27">
            <v>194</v>
          </cell>
          <cell r="K27">
            <v>97</v>
          </cell>
          <cell r="L27">
            <v>19680</v>
          </cell>
        </row>
        <row r="28">
          <cell r="B28">
            <v>9</v>
          </cell>
          <cell r="C28" t="str">
            <v>Truck Dvr, Heavy (Furniture)</v>
          </cell>
          <cell r="D28">
            <v>1</v>
          </cell>
          <cell r="E28">
            <v>794</v>
          </cell>
          <cell r="F28">
            <v>794</v>
          </cell>
          <cell r="G28">
            <v>7.9</v>
          </cell>
          <cell r="H28">
            <v>11.27</v>
          </cell>
          <cell r="I28">
            <v>8948</v>
          </cell>
          <cell r="J28">
            <v>89</v>
          </cell>
          <cell r="K28">
            <v>45</v>
          </cell>
          <cell r="L28">
            <v>9082</v>
          </cell>
        </row>
        <row r="29">
          <cell r="B29">
            <v>10</v>
          </cell>
          <cell r="C29" t="str">
            <v>Laborer, Truck Helper (Furniture)</v>
          </cell>
          <cell r="D29">
            <v>2</v>
          </cell>
          <cell r="E29">
            <v>794</v>
          </cell>
          <cell r="F29">
            <v>1588</v>
          </cell>
          <cell r="G29">
            <v>15.9</v>
          </cell>
          <cell r="H29">
            <v>10.79</v>
          </cell>
          <cell r="I29">
            <v>17135</v>
          </cell>
          <cell r="J29">
            <v>172</v>
          </cell>
          <cell r="K29">
            <v>86</v>
          </cell>
          <cell r="L29">
            <v>17393</v>
          </cell>
        </row>
        <row r="30">
          <cell r="B30">
            <v>11</v>
          </cell>
          <cell r="C30" t="str">
            <v>Laborer, Truck Helper (Furniture) Lead</v>
          </cell>
          <cell r="D30">
            <v>1</v>
          </cell>
          <cell r="E30">
            <v>794</v>
          </cell>
          <cell r="F30">
            <v>794</v>
          </cell>
          <cell r="G30">
            <v>7.9</v>
          </cell>
          <cell r="H30">
            <v>11.29</v>
          </cell>
          <cell r="I30">
            <v>8964</v>
          </cell>
          <cell r="J30">
            <v>89</v>
          </cell>
          <cell r="K30">
            <v>45</v>
          </cell>
          <cell r="L30">
            <v>9098</v>
          </cell>
        </row>
        <row r="31">
          <cell r="B31">
            <v>12</v>
          </cell>
          <cell r="C31" t="str">
            <v>Messenger, Mail Clerk, Carrier (lead)</v>
          </cell>
          <cell r="D31">
            <v>1</v>
          </cell>
          <cell r="E31">
            <v>794</v>
          </cell>
          <cell r="F31">
            <v>794</v>
          </cell>
          <cell r="G31">
            <v>7.9</v>
          </cell>
          <cell r="H31">
            <v>11.09</v>
          </cell>
          <cell r="I31">
            <v>8805</v>
          </cell>
          <cell r="J31">
            <v>88</v>
          </cell>
          <cell r="K31">
            <v>44</v>
          </cell>
          <cell r="L31">
            <v>8937</v>
          </cell>
        </row>
        <row r="32">
          <cell r="B32">
            <v>13</v>
          </cell>
          <cell r="C32" t="str">
            <v xml:space="preserve">Messenger, Mail Clerk, Carrier </v>
          </cell>
          <cell r="D32">
            <v>3</v>
          </cell>
          <cell r="E32">
            <v>794</v>
          </cell>
          <cell r="F32">
            <v>2382</v>
          </cell>
          <cell r="G32">
            <v>23.8</v>
          </cell>
          <cell r="H32">
            <v>10.59</v>
          </cell>
          <cell r="I32">
            <v>25225</v>
          </cell>
          <cell r="J32">
            <v>252</v>
          </cell>
          <cell r="K32">
            <v>126</v>
          </cell>
          <cell r="L32">
            <v>25603</v>
          </cell>
        </row>
        <row r="33">
          <cell r="B33">
            <v>14</v>
          </cell>
          <cell r="C33" t="str">
            <v>Auto/Truck Maint. Technician (lead)</v>
          </cell>
          <cell r="D33">
            <v>1</v>
          </cell>
          <cell r="E33">
            <v>794</v>
          </cell>
          <cell r="F33">
            <v>794</v>
          </cell>
          <cell r="G33">
            <v>7.9</v>
          </cell>
          <cell r="H33">
            <v>15.8</v>
          </cell>
          <cell r="I33">
            <v>12545</v>
          </cell>
          <cell r="J33">
            <v>125</v>
          </cell>
          <cell r="K33">
            <v>62</v>
          </cell>
          <cell r="L33">
            <v>12732</v>
          </cell>
        </row>
        <row r="34">
          <cell r="B34">
            <v>15</v>
          </cell>
          <cell r="C34" t="str">
            <v xml:space="preserve">Auto/Truck Maint. Technician </v>
          </cell>
          <cell r="D34">
            <v>3</v>
          </cell>
          <cell r="E34">
            <v>794</v>
          </cell>
          <cell r="F34">
            <v>2382</v>
          </cell>
          <cell r="G34">
            <v>23.8</v>
          </cell>
          <cell r="H34">
            <v>15.3</v>
          </cell>
          <cell r="I34">
            <v>36445</v>
          </cell>
          <cell r="J34">
            <v>364</v>
          </cell>
          <cell r="K34">
            <v>182</v>
          </cell>
          <cell r="L34">
            <v>36991</v>
          </cell>
        </row>
        <row r="35">
          <cell r="B35">
            <v>16</v>
          </cell>
          <cell r="C35" t="str">
            <v>Automotive Worker</v>
          </cell>
          <cell r="D35">
            <v>1</v>
          </cell>
          <cell r="E35">
            <v>794</v>
          </cell>
          <cell r="F35">
            <v>794</v>
          </cell>
          <cell r="G35">
            <v>7.9</v>
          </cell>
          <cell r="H35">
            <v>10.79</v>
          </cell>
          <cell r="I35">
            <v>8567</v>
          </cell>
          <cell r="J35">
            <v>85</v>
          </cell>
          <cell r="K35">
            <v>43</v>
          </cell>
          <cell r="L35">
            <v>8695</v>
          </cell>
        </row>
        <row r="36">
          <cell r="B36">
            <v>17</v>
          </cell>
          <cell r="C36" t="str">
            <v>Automotive Parts Clerk</v>
          </cell>
          <cell r="D36">
            <v>1</v>
          </cell>
          <cell r="E36">
            <v>794</v>
          </cell>
          <cell r="F36">
            <v>794</v>
          </cell>
          <cell r="G36">
            <v>7.9</v>
          </cell>
          <cell r="H36">
            <v>10.79</v>
          </cell>
          <cell r="I36">
            <v>8567</v>
          </cell>
          <cell r="J36">
            <v>85</v>
          </cell>
          <cell r="K36">
            <v>43</v>
          </cell>
          <cell r="L36">
            <v>8695</v>
          </cell>
        </row>
        <row r="37">
          <cell r="B37">
            <v>18</v>
          </cell>
          <cell r="C37" t="str">
            <v>Vehicle Controller</v>
          </cell>
          <cell r="D37">
            <v>1</v>
          </cell>
          <cell r="E37">
            <v>794</v>
          </cell>
          <cell r="F37">
            <v>794</v>
          </cell>
          <cell r="G37">
            <v>7.9</v>
          </cell>
          <cell r="H37">
            <v>11.27</v>
          </cell>
          <cell r="I37">
            <v>8948</v>
          </cell>
          <cell r="J37">
            <v>89</v>
          </cell>
          <cell r="K37">
            <v>45</v>
          </cell>
          <cell r="L37">
            <v>9082</v>
          </cell>
        </row>
        <row r="38">
          <cell r="B38">
            <v>19</v>
          </cell>
          <cell r="C38" t="str">
            <v>Item Manager (lead)</v>
          </cell>
          <cell r="D38">
            <v>1</v>
          </cell>
          <cell r="E38">
            <v>794</v>
          </cell>
          <cell r="F38">
            <v>794</v>
          </cell>
          <cell r="G38">
            <v>7.9</v>
          </cell>
          <cell r="H38">
            <v>13.24</v>
          </cell>
          <cell r="I38">
            <v>10513</v>
          </cell>
          <cell r="J38">
            <v>105</v>
          </cell>
          <cell r="K38">
            <v>52</v>
          </cell>
          <cell r="L38">
            <v>10670</v>
          </cell>
        </row>
        <row r="39">
          <cell r="B39">
            <v>20</v>
          </cell>
          <cell r="C39" t="str">
            <v xml:space="preserve">Item Manager </v>
          </cell>
          <cell r="D39">
            <v>1</v>
          </cell>
          <cell r="E39">
            <v>794</v>
          </cell>
          <cell r="F39">
            <v>794</v>
          </cell>
          <cell r="G39">
            <v>7.9</v>
          </cell>
          <cell r="H39">
            <v>12.74</v>
          </cell>
          <cell r="I39">
            <v>10116</v>
          </cell>
          <cell r="J39">
            <v>101</v>
          </cell>
          <cell r="K39">
            <v>50</v>
          </cell>
          <cell r="L39">
            <v>10267</v>
          </cell>
        </row>
        <row r="40">
          <cell r="B40">
            <v>21</v>
          </cell>
          <cell r="C40" t="str">
            <v>Sr. Purchase Request/ Processing Clerk</v>
          </cell>
          <cell r="D40">
            <v>1</v>
          </cell>
          <cell r="E40">
            <v>794</v>
          </cell>
          <cell r="F40">
            <v>794</v>
          </cell>
          <cell r="G40">
            <v>7.9</v>
          </cell>
          <cell r="H40">
            <v>12.74</v>
          </cell>
          <cell r="I40">
            <v>10116</v>
          </cell>
          <cell r="J40">
            <v>101</v>
          </cell>
          <cell r="K40">
            <v>50</v>
          </cell>
          <cell r="L40">
            <v>10267</v>
          </cell>
        </row>
        <row r="41">
          <cell r="B41">
            <v>22</v>
          </cell>
          <cell r="C41" t="str">
            <v>Sr. Storekeeper</v>
          </cell>
          <cell r="D41">
            <v>1</v>
          </cell>
          <cell r="E41">
            <v>794</v>
          </cell>
          <cell r="F41">
            <v>794</v>
          </cell>
          <cell r="G41">
            <v>7.9</v>
          </cell>
          <cell r="H41">
            <v>11.57</v>
          </cell>
          <cell r="I41">
            <v>9187</v>
          </cell>
          <cell r="J41">
            <v>91</v>
          </cell>
          <cell r="K41">
            <v>46</v>
          </cell>
          <cell r="L41">
            <v>9324</v>
          </cell>
        </row>
        <row r="42">
          <cell r="B42">
            <v>23</v>
          </cell>
          <cell r="C42" t="str">
            <v>Storekeeper</v>
          </cell>
          <cell r="D42">
            <v>3</v>
          </cell>
          <cell r="E42">
            <v>794</v>
          </cell>
          <cell r="F42">
            <v>2382</v>
          </cell>
          <cell r="G42">
            <v>23.8</v>
          </cell>
          <cell r="H42">
            <v>11.09</v>
          </cell>
          <cell r="I42">
            <v>26416</v>
          </cell>
          <cell r="J42">
            <v>264</v>
          </cell>
          <cell r="K42">
            <v>132</v>
          </cell>
          <cell r="L42">
            <v>26812</v>
          </cell>
        </row>
        <row r="43">
          <cell r="B43">
            <v>24</v>
          </cell>
          <cell r="C43" t="str">
            <v>Metal Cutter &amp; Burner</v>
          </cell>
          <cell r="D43">
            <v>2</v>
          </cell>
          <cell r="E43">
            <v>794</v>
          </cell>
          <cell r="F43">
            <v>1588</v>
          </cell>
          <cell r="G43">
            <v>15.9</v>
          </cell>
          <cell r="H43">
            <v>12.16</v>
          </cell>
          <cell r="I43">
            <v>19310</v>
          </cell>
          <cell r="J43">
            <v>193</v>
          </cell>
          <cell r="K43">
            <v>97</v>
          </cell>
          <cell r="L43">
            <v>19600</v>
          </cell>
        </row>
        <row r="44">
          <cell r="B44">
            <v>25</v>
          </cell>
          <cell r="C44" t="str">
            <v>Tool Crib Attendant</v>
          </cell>
          <cell r="D44">
            <v>1</v>
          </cell>
          <cell r="E44">
            <v>794</v>
          </cell>
          <cell r="F44">
            <v>794</v>
          </cell>
          <cell r="G44">
            <v>7.9</v>
          </cell>
          <cell r="H44">
            <v>13.56</v>
          </cell>
          <cell r="I44">
            <v>10767</v>
          </cell>
          <cell r="J44">
            <v>107</v>
          </cell>
          <cell r="K44">
            <v>54</v>
          </cell>
          <cell r="L44">
            <v>10928</v>
          </cell>
        </row>
        <row r="45">
          <cell r="B45">
            <v>26</v>
          </cell>
          <cell r="C45" t="str">
            <v>Prop. Disposal Data Entry Clerk</v>
          </cell>
          <cell r="D45">
            <v>1</v>
          </cell>
          <cell r="E45">
            <v>794</v>
          </cell>
          <cell r="F45">
            <v>794</v>
          </cell>
          <cell r="G45">
            <v>7.9</v>
          </cell>
          <cell r="H45">
            <v>11.09</v>
          </cell>
          <cell r="I45">
            <v>8805</v>
          </cell>
          <cell r="J45">
            <v>88</v>
          </cell>
          <cell r="K45">
            <v>44</v>
          </cell>
          <cell r="L45">
            <v>8937</v>
          </cell>
        </row>
        <row r="46">
          <cell r="B46">
            <v>27</v>
          </cell>
          <cell r="C46" t="str">
            <v>Disposal Warehouseman (lead)</v>
          </cell>
          <cell r="D46">
            <v>1</v>
          </cell>
          <cell r="E46">
            <v>794</v>
          </cell>
          <cell r="F46">
            <v>794</v>
          </cell>
          <cell r="G46">
            <v>7.9</v>
          </cell>
          <cell r="H46">
            <v>11.59</v>
          </cell>
          <cell r="I46">
            <v>9202</v>
          </cell>
          <cell r="J46">
            <v>92</v>
          </cell>
          <cell r="K46">
            <v>46</v>
          </cell>
          <cell r="L46">
            <v>9340</v>
          </cell>
        </row>
        <row r="47">
          <cell r="B47">
            <v>28</v>
          </cell>
          <cell r="C47" t="str">
            <v xml:space="preserve">Disposal Warehouseman </v>
          </cell>
          <cell r="D47">
            <v>2</v>
          </cell>
          <cell r="E47">
            <v>794</v>
          </cell>
          <cell r="F47">
            <v>1588</v>
          </cell>
          <cell r="G47">
            <v>15.9</v>
          </cell>
          <cell r="H47">
            <v>11.09</v>
          </cell>
          <cell r="I47">
            <v>17611</v>
          </cell>
          <cell r="J47">
            <v>176</v>
          </cell>
          <cell r="K47">
            <v>88</v>
          </cell>
          <cell r="L47">
            <v>17875</v>
          </cell>
        </row>
        <row r="48">
          <cell r="B48">
            <v>29</v>
          </cell>
          <cell r="C48" t="str">
            <v>Freight Traffic Specialist</v>
          </cell>
          <cell r="D48">
            <v>1</v>
          </cell>
          <cell r="E48">
            <v>794</v>
          </cell>
          <cell r="F48">
            <v>794</v>
          </cell>
          <cell r="G48">
            <v>7.9</v>
          </cell>
          <cell r="H48">
            <v>13.26</v>
          </cell>
          <cell r="I48">
            <v>10528</v>
          </cell>
          <cell r="J48">
            <v>105</v>
          </cell>
          <cell r="K48">
            <v>52</v>
          </cell>
          <cell r="L48">
            <v>10685</v>
          </cell>
        </row>
        <row r="49">
          <cell r="B49">
            <v>30</v>
          </cell>
          <cell r="C49" t="str">
            <v>Sr Receiving Clerk</v>
          </cell>
          <cell r="D49">
            <v>1</v>
          </cell>
          <cell r="E49">
            <v>794</v>
          </cell>
          <cell r="F49">
            <v>794</v>
          </cell>
          <cell r="G49">
            <v>7.9</v>
          </cell>
          <cell r="H49">
            <v>11.63</v>
          </cell>
          <cell r="I49">
            <v>9234</v>
          </cell>
          <cell r="J49">
            <v>92</v>
          </cell>
          <cell r="K49">
            <v>46</v>
          </cell>
          <cell r="L49">
            <v>9372</v>
          </cell>
        </row>
        <row r="50">
          <cell r="B50">
            <v>31</v>
          </cell>
          <cell r="C50" t="str">
            <v>Receiving Clerk</v>
          </cell>
          <cell r="D50">
            <v>2</v>
          </cell>
          <cell r="E50">
            <v>794</v>
          </cell>
          <cell r="F50">
            <v>1588</v>
          </cell>
          <cell r="G50">
            <v>15.9</v>
          </cell>
          <cell r="H50">
            <v>11.17</v>
          </cell>
          <cell r="I50">
            <v>17738</v>
          </cell>
          <cell r="J50">
            <v>178</v>
          </cell>
          <cell r="K50">
            <v>89</v>
          </cell>
          <cell r="L50">
            <v>18005</v>
          </cell>
        </row>
        <row r="51">
          <cell r="B51">
            <v>32</v>
          </cell>
          <cell r="C51" t="str">
            <v>Supply Technician</v>
          </cell>
          <cell r="D51">
            <v>1</v>
          </cell>
          <cell r="E51">
            <v>815</v>
          </cell>
          <cell r="F51">
            <v>815</v>
          </cell>
          <cell r="G51">
            <v>8.1999999999999993</v>
          </cell>
          <cell r="H51">
            <v>15.74</v>
          </cell>
          <cell r="I51">
            <v>12828</v>
          </cell>
          <cell r="J51">
            <v>129</v>
          </cell>
          <cell r="K51">
            <v>65</v>
          </cell>
          <cell r="L51">
            <v>13022</v>
          </cell>
        </row>
        <row r="52">
          <cell r="B52">
            <v>33</v>
          </cell>
          <cell r="C52" t="str">
            <v>Property Management Clerk</v>
          </cell>
          <cell r="D52">
            <v>2</v>
          </cell>
          <cell r="E52">
            <v>794</v>
          </cell>
          <cell r="F52">
            <v>1588</v>
          </cell>
          <cell r="G52">
            <v>15.9</v>
          </cell>
          <cell r="H52">
            <v>11.32</v>
          </cell>
          <cell r="I52">
            <v>17976</v>
          </cell>
          <cell r="J52">
            <v>180</v>
          </cell>
          <cell r="K52">
            <v>90</v>
          </cell>
          <cell r="L52">
            <v>18246</v>
          </cell>
        </row>
        <row r="53">
          <cell r="B53">
            <v>34</v>
          </cell>
          <cell r="C53" t="str">
            <v>Correspondence Management Clerk, Lead</v>
          </cell>
          <cell r="D53">
            <v>1</v>
          </cell>
          <cell r="E53">
            <v>794</v>
          </cell>
          <cell r="F53">
            <v>794</v>
          </cell>
          <cell r="G53">
            <v>7.9</v>
          </cell>
          <cell r="H53">
            <v>11.15</v>
          </cell>
          <cell r="I53">
            <v>8853</v>
          </cell>
          <cell r="J53">
            <v>88</v>
          </cell>
          <cell r="K53">
            <v>44</v>
          </cell>
          <cell r="L53">
            <v>8985</v>
          </cell>
        </row>
        <row r="54">
          <cell r="B54">
            <v>35</v>
          </cell>
          <cell r="C54" t="str">
            <v>Correspondence Management Clerk</v>
          </cell>
          <cell r="D54">
            <v>1</v>
          </cell>
          <cell r="E54">
            <v>794</v>
          </cell>
          <cell r="F54">
            <v>794</v>
          </cell>
          <cell r="G54">
            <v>7.9</v>
          </cell>
          <cell r="H54">
            <v>10.65</v>
          </cell>
          <cell r="I54">
            <v>8456</v>
          </cell>
          <cell r="J54">
            <v>84</v>
          </cell>
          <cell r="K54">
            <v>42</v>
          </cell>
          <cell r="L54">
            <v>8582</v>
          </cell>
        </row>
        <row r="55">
          <cell r="B55">
            <v>36</v>
          </cell>
          <cell r="C55" t="str">
            <v>Relief Worker</v>
          </cell>
          <cell r="D55">
            <v>1</v>
          </cell>
          <cell r="E55">
            <v>794</v>
          </cell>
          <cell r="F55">
            <v>794</v>
          </cell>
          <cell r="G55">
            <v>7.9</v>
          </cell>
          <cell r="H55">
            <v>10.33</v>
          </cell>
          <cell r="I55">
            <v>8202</v>
          </cell>
          <cell r="J55">
            <v>82</v>
          </cell>
          <cell r="K55">
            <v>41</v>
          </cell>
          <cell r="L55">
            <v>8325</v>
          </cell>
        </row>
        <row r="57">
          <cell r="C57" t="str">
            <v>Administrative:</v>
          </cell>
        </row>
        <row r="59">
          <cell r="C59" t="str">
            <v>Scientific Information:</v>
          </cell>
        </row>
        <row r="61">
          <cell r="C61" t="str">
            <v>Video Support Services:</v>
          </cell>
        </row>
        <row r="62">
          <cell r="B62">
            <v>37</v>
          </cell>
          <cell r="C62" t="str">
            <v>Video  Manager/Supervisor</v>
          </cell>
          <cell r="D62">
            <v>1</v>
          </cell>
          <cell r="E62">
            <v>815</v>
          </cell>
          <cell r="F62">
            <v>815</v>
          </cell>
          <cell r="G62">
            <v>0</v>
          </cell>
          <cell r="H62">
            <v>39.972002715952158</v>
          </cell>
          <cell r="I62">
            <v>32577</v>
          </cell>
          <cell r="J62">
            <v>0</v>
          </cell>
          <cell r="K62">
            <v>0</v>
          </cell>
          <cell r="L62">
            <v>32577</v>
          </cell>
        </row>
        <row r="63">
          <cell r="B63">
            <v>38</v>
          </cell>
          <cell r="C63" t="str">
            <v>Supervising Producer</v>
          </cell>
          <cell r="D63">
            <v>1</v>
          </cell>
          <cell r="E63">
            <v>815</v>
          </cell>
          <cell r="F63">
            <v>815</v>
          </cell>
          <cell r="G63">
            <v>0</v>
          </cell>
          <cell r="H63">
            <v>37.449046174543888</v>
          </cell>
          <cell r="I63">
            <v>30521</v>
          </cell>
          <cell r="J63">
            <v>0</v>
          </cell>
          <cell r="K63">
            <v>0</v>
          </cell>
          <cell r="L63">
            <v>30521</v>
          </cell>
        </row>
        <row r="64">
          <cell r="B64">
            <v>39</v>
          </cell>
          <cell r="C64" t="str">
            <v>Senior Producer</v>
          </cell>
          <cell r="D64">
            <v>1</v>
          </cell>
          <cell r="E64">
            <v>815</v>
          </cell>
          <cell r="F64">
            <v>815</v>
          </cell>
          <cell r="G64">
            <v>0</v>
          </cell>
          <cell r="H64">
            <v>33.263496151931093</v>
          </cell>
          <cell r="I64">
            <v>27110</v>
          </cell>
          <cell r="J64">
            <v>0</v>
          </cell>
          <cell r="K64">
            <v>0</v>
          </cell>
          <cell r="L64">
            <v>27110</v>
          </cell>
        </row>
        <row r="65">
          <cell r="B65">
            <v>40</v>
          </cell>
          <cell r="C65" t="str">
            <v>Producer</v>
          </cell>
          <cell r="D65">
            <v>2</v>
          </cell>
          <cell r="E65">
            <v>815</v>
          </cell>
          <cell r="F65">
            <v>1630</v>
          </cell>
          <cell r="G65">
            <v>0</v>
          </cell>
          <cell r="H65">
            <v>30.008068356565591</v>
          </cell>
          <cell r="I65">
            <v>48913</v>
          </cell>
          <cell r="J65">
            <v>0</v>
          </cell>
          <cell r="K65">
            <v>0</v>
          </cell>
          <cell r="L65">
            <v>48913</v>
          </cell>
        </row>
        <row r="66">
          <cell r="B66">
            <v>41</v>
          </cell>
          <cell r="C66" t="str">
            <v>Production Coordinator</v>
          </cell>
          <cell r="D66">
            <v>1</v>
          </cell>
          <cell r="E66">
            <v>815</v>
          </cell>
          <cell r="F66">
            <v>815</v>
          </cell>
          <cell r="G66">
            <v>0</v>
          </cell>
          <cell r="H66">
            <v>31.298612946871206</v>
          </cell>
          <cell r="I66">
            <v>25508</v>
          </cell>
          <cell r="J66">
            <v>0</v>
          </cell>
          <cell r="K66">
            <v>0</v>
          </cell>
          <cell r="L66">
            <v>25508</v>
          </cell>
        </row>
        <row r="67">
          <cell r="B67">
            <v>42</v>
          </cell>
          <cell r="C67" t="str">
            <v>Operations Specialist</v>
          </cell>
          <cell r="D67">
            <v>1</v>
          </cell>
          <cell r="E67">
            <v>815</v>
          </cell>
          <cell r="F67">
            <v>815</v>
          </cell>
          <cell r="G67">
            <v>0</v>
          </cell>
          <cell r="H67">
            <v>31.856686283219574</v>
          </cell>
          <cell r="I67">
            <v>25963</v>
          </cell>
          <cell r="J67">
            <v>0</v>
          </cell>
          <cell r="K67">
            <v>0</v>
          </cell>
          <cell r="L67">
            <v>25963</v>
          </cell>
        </row>
        <row r="68">
          <cell r="B68">
            <v>43</v>
          </cell>
          <cell r="C68" t="str">
            <v>Senior Videographer</v>
          </cell>
          <cell r="D68">
            <v>1</v>
          </cell>
          <cell r="E68">
            <v>815</v>
          </cell>
          <cell r="F68">
            <v>815</v>
          </cell>
          <cell r="G68">
            <v>8.1999999999999993</v>
          </cell>
          <cell r="H68">
            <v>18.89</v>
          </cell>
          <cell r="I68">
            <v>15395</v>
          </cell>
          <cell r="J68">
            <v>155</v>
          </cell>
          <cell r="K68">
            <v>77</v>
          </cell>
          <cell r="L68">
            <v>15627</v>
          </cell>
        </row>
        <row r="69">
          <cell r="B69">
            <v>44</v>
          </cell>
          <cell r="C69" t="str">
            <v>Videographer</v>
          </cell>
          <cell r="D69">
            <v>2</v>
          </cell>
          <cell r="E69">
            <v>815</v>
          </cell>
          <cell r="F69">
            <v>1630</v>
          </cell>
          <cell r="G69">
            <v>16.3</v>
          </cell>
          <cell r="H69">
            <v>15.55</v>
          </cell>
          <cell r="I69">
            <v>25347</v>
          </cell>
          <cell r="J69">
            <v>253</v>
          </cell>
          <cell r="K69">
            <v>127</v>
          </cell>
          <cell r="L69">
            <v>25727</v>
          </cell>
        </row>
        <row r="70">
          <cell r="B70">
            <v>45</v>
          </cell>
          <cell r="C70" t="str">
            <v>Graphics Director</v>
          </cell>
          <cell r="D70">
            <v>1</v>
          </cell>
          <cell r="E70">
            <v>815</v>
          </cell>
          <cell r="F70">
            <v>815</v>
          </cell>
          <cell r="G70">
            <v>0</v>
          </cell>
          <cell r="H70">
            <v>29.624392937826087</v>
          </cell>
          <cell r="I70">
            <v>24144</v>
          </cell>
          <cell r="J70">
            <v>0</v>
          </cell>
          <cell r="K70">
            <v>0</v>
          </cell>
          <cell r="L70">
            <v>24144</v>
          </cell>
        </row>
        <row r="71">
          <cell r="B71">
            <v>46</v>
          </cell>
          <cell r="C71" t="str">
            <v>Editor Linear/Non-linear</v>
          </cell>
          <cell r="D71">
            <v>3</v>
          </cell>
          <cell r="E71">
            <v>815</v>
          </cell>
          <cell r="F71">
            <v>2445</v>
          </cell>
          <cell r="G71">
            <v>0</v>
          </cell>
          <cell r="H71">
            <v>22.61</v>
          </cell>
          <cell r="I71">
            <v>55281</v>
          </cell>
          <cell r="J71">
            <v>0</v>
          </cell>
          <cell r="K71">
            <v>0</v>
          </cell>
          <cell r="L71">
            <v>55281</v>
          </cell>
        </row>
        <row r="72">
          <cell r="B72">
            <v>47</v>
          </cell>
          <cell r="C72" t="str">
            <v>Technical Coordinator</v>
          </cell>
          <cell r="D72">
            <v>1</v>
          </cell>
          <cell r="E72">
            <v>815</v>
          </cell>
          <cell r="F72">
            <v>815</v>
          </cell>
          <cell r="G72">
            <v>0</v>
          </cell>
          <cell r="H72">
            <v>31.298612946871206</v>
          </cell>
          <cell r="I72">
            <v>25508</v>
          </cell>
          <cell r="J72">
            <v>0</v>
          </cell>
          <cell r="K72">
            <v>0</v>
          </cell>
          <cell r="L72">
            <v>25508</v>
          </cell>
        </row>
        <row r="73">
          <cell r="B73">
            <v>48</v>
          </cell>
          <cell r="C73" t="str">
            <v>Systems Engineer</v>
          </cell>
          <cell r="D73">
            <v>1</v>
          </cell>
          <cell r="E73">
            <v>815</v>
          </cell>
          <cell r="F73">
            <v>815</v>
          </cell>
          <cell r="G73">
            <v>0</v>
          </cell>
          <cell r="H73">
            <v>26.287579447576444</v>
          </cell>
          <cell r="I73">
            <v>21424</v>
          </cell>
          <cell r="J73">
            <v>0</v>
          </cell>
          <cell r="K73">
            <v>0</v>
          </cell>
          <cell r="L73">
            <v>21424</v>
          </cell>
        </row>
        <row r="74">
          <cell r="B74">
            <v>49</v>
          </cell>
          <cell r="C74" t="str">
            <v>3D animator</v>
          </cell>
          <cell r="D74">
            <v>1</v>
          </cell>
          <cell r="E74">
            <v>815</v>
          </cell>
          <cell r="F74">
            <v>815</v>
          </cell>
          <cell r="G74">
            <v>0</v>
          </cell>
          <cell r="H74">
            <v>27.950172928780969</v>
          </cell>
          <cell r="I74">
            <v>22779</v>
          </cell>
          <cell r="J74">
            <v>0</v>
          </cell>
          <cell r="K74">
            <v>0</v>
          </cell>
          <cell r="L74">
            <v>22779</v>
          </cell>
        </row>
        <row r="75">
          <cell r="B75">
            <v>50</v>
          </cell>
          <cell r="C75" t="str">
            <v>Senior A/V Technician</v>
          </cell>
          <cell r="D75">
            <v>1</v>
          </cell>
          <cell r="E75">
            <v>815</v>
          </cell>
          <cell r="F75">
            <v>815</v>
          </cell>
          <cell r="G75">
            <v>8.1999999999999993</v>
          </cell>
          <cell r="H75">
            <v>22.61</v>
          </cell>
          <cell r="I75">
            <v>18427</v>
          </cell>
          <cell r="J75">
            <v>185</v>
          </cell>
          <cell r="K75">
            <v>93</v>
          </cell>
          <cell r="L75">
            <v>18705</v>
          </cell>
        </row>
        <row r="76">
          <cell r="B76">
            <v>51</v>
          </cell>
          <cell r="C76" t="str">
            <v>A/V Technician</v>
          </cell>
          <cell r="D76">
            <v>3</v>
          </cell>
          <cell r="E76">
            <v>815</v>
          </cell>
          <cell r="F76">
            <v>2445</v>
          </cell>
          <cell r="G76">
            <v>24.5</v>
          </cell>
          <cell r="H76">
            <v>18.670000000000002</v>
          </cell>
          <cell r="I76">
            <v>45648</v>
          </cell>
          <cell r="J76">
            <v>457</v>
          </cell>
          <cell r="K76">
            <v>229</v>
          </cell>
          <cell r="L76">
            <v>46334</v>
          </cell>
        </row>
        <row r="77">
          <cell r="B77">
            <v>52</v>
          </cell>
          <cell r="C77" t="str">
            <v>Facilities Operator</v>
          </cell>
          <cell r="D77">
            <v>1</v>
          </cell>
          <cell r="E77">
            <v>815</v>
          </cell>
          <cell r="F77">
            <v>815</v>
          </cell>
          <cell r="G77">
            <v>8.1999999999999993</v>
          </cell>
          <cell r="H77">
            <v>18.670000000000002</v>
          </cell>
          <cell r="I77">
            <v>15216</v>
          </cell>
          <cell r="J77">
            <v>153</v>
          </cell>
          <cell r="K77">
            <v>77</v>
          </cell>
          <cell r="L77">
            <v>15446</v>
          </cell>
        </row>
        <row r="78">
          <cell r="B78">
            <v>53</v>
          </cell>
          <cell r="C78" t="str">
            <v>Reproduction Specialist</v>
          </cell>
          <cell r="D78">
            <v>1</v>
          </cell>
          <cell r="E78">
            <v>815</v>
          </cell>
          <cell r="F78">
            <v>815</v>
          </cell>
          <cell r="G78">
            <v>8.1999999999999993</v>
          </cell>
          <cell r="H78">
            <v>11.97</v>
          </cell>
          <cell r="I78">
            <v>9756</v>
          </cell>
          <cell r="J78">
            <v>98</v>
          </cell>
          <cell r="K78">
            <v>49</v>
          </cell>
          <cell r="L78">
            <v>9903</v>
          </cell>
        </row>
        <row r="80">
          <cell r="C80" t="str">
            <v>Technical Library Services:</v>
          </cell>
        </row>
        <row r="82">
          <cell r="B82" t="str">
            <v>7T</v>
          </cell>
          <cell r="C82" t="str">
            <v>Total Direct Labor</v>
          </cell>
          <cell r="D82">
            <v>75</v>
          </cell>
          <cell r="F82">
            <v>60180</v>
          </cell>
          <cell r="G82">
            <v>438.29999999999984</v>
          </cell>
          <cell r="I82">
            <v>1008362</v>
          </cell>
          <cell r="J82">
            <v>5650</v>
          </cell>
          <cell r="K82">
            <v>2829</v>
          </cell>
          <cell r="L82">
            <v>1016841</v>
          </cell>
        </row>
        <row r="84">
          <cell r="C84" t="str">
            <v>Contract Support:</v>
          </cell>
        </row>
        <row r="85">
          <cell r="B85">
            <v>54</v>
          </cell>
          <cell r="C85" t="str">
            <v>Program Manager/Logisitcs Manager</v>
          </cell>
          <cell r="D85">
            <v>1</v>
          </cell>
          <cell r="E85">
            <v>815</v>
          </cell>
          <cell r="F85">
            <v>815</v>
          </cell>
          <cell r="G85">
            <v>0</v>
          </cell>
          <cell r="H85">
            <v>30.740539610522831</v>
          </cell>
          <cell r="I85">
            <v>25054</v>
          </cell>
          <cell r="J85">
            <v>0</v>
          </cell>
          <cell r="K85">
            <v>0</v>
          </cell>
          <cell r="L85">
            <v>25054</v>
          </cell>
        </row>
        <row r="86">
          <cell r="B86">
            <v>55</v>
          </cell>
          <cell r="C86" t="str">
            <v>Admin Services Mgr</v>
          </cell>
          <cell r="D86">
            <v>1</v>
          </cell>
          <cell r="E86">
            <v>815</v>
          </cell>
          <cell r="F86">
            <v>815</v>
          </cell>
          <cell r="G86">
            <v>8.1999999999999993</v>
          </cell>
          <cell r="H86">
            <v>14.82</v>
          </cell>
          <cell r="I86">
            <v>12078</v>
          </cell>
          <cell r="J86">
            <v>122</v>
          </cell>
          <cell r="K86">
            <v>61</v>
          </cell>
          <cell r="L86">
            <v>12261</v>
          </cell>
        </row>
        <row r="88">
          <cell r="C88" t="str">
            <v xml:space="preserve">Total Contract Support </v>
          </cell>
          <cell r="D88">
            <v>2</v>
          </cell>
          <cell r="E88">
            <v>1630</v>
          </cell>
          <cell r="F88">
            <v>1630</v>
          </cell>
          <cell r="G88">
            <v>8.1999999999999993</v>
          </cell>
          <cell r="I88">
            <v>37132</v>
          </cell>
          <cell r="J88">
            <v>122</v>
          </cell>
          <cell r="K88">
            <v>61</v>
          </cell>
          <cell r="L88">
            <v>37315</v>
          </cell>
        </row>
      </sheetData>
      <sheetData sheetId="21">
        <row r="20">
          <cell r="B20">
            <v>1</v>
          </cell>
          <cell r="C20" t="str">
            <v>Deputy Logistics Manager</v>
          </cell>
          <cell r="D20">
            <v>1</v>
          </cell>
          <cell r="E20">
            <v>1846</v>
          </cell>
          <cell r="F20">
            <v>1846</v>
          </cell>
          <cell r="G20">
            <v>0</v>
          </cell>
          <cell r="H20">
            <v>28.804641339369532</v>
          </cell>
          <cell r="I20">
            <v>53173</v>
          </cell>
          <cell r="J20">
            <v>0</v>
          </cell>
          <cell r="K20">
            <v>0</v>
          </cell>
          <cell r="L20">
            <v>53173</v>
          </cell>
        </row>
        <row r="21">
          <cell r="B21">
            <v>2</v>
          </cell>
          <cell r="C21" t="str">
            <v>Supervisor</v>
          </cell>
          <cell r="D21">
            <v>4</v>
          </cell>
          <cell r="E21">
            <v>1846</v>
          </cell>
          <cell r="F21">
            <v>7384</v>
          </cell>
          <cell r="G21">
            <v>0</v>
          </cell>
          <cell r="H21">
            <v>20.078141591112761</v>
          </cell>
          <cell r="I21">
            <v>148257</v>
          </cell>
          <cell r="J21">
            <v>0</v>
          </cell>
          <cell r="K21">
            <v>0</v>
          </cell>
          <cell r="L21">
            <v>148257</v>
          </cell>
        </row>
        <row r="22">
          <cell r="B22">
            <v>3</v>
          </cell>
          <cell r="C22" t="str">
            <v>NASA Screener</v>
          </cell>
          <cell r="D22">
            <v>1</v>
          </cell>
          <cell r="E22">
            <v>1846</v>
          </cell>
          <cell r="F22">
            <v>1846</v>
          </cell>
          <cell r="G22">
            <v>0</v>
          </cell>
          <cell r="H22">
            <v>21.480614764939745</v>
          </cell>
          <cell r="I22">
            <v>39653</v>
          </cell>
          <cell r="J22">
            <v>0</v>
          </cell>
          <cell r="K22">
            <v>0</v>
          </cell>
          <cell r="L22">
            <v>39653</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41.211134800146674</v>
          </cell>
          <cell r="I62">
            <v>76076</v>
          </cell>
          <cell r="J62">
            <v>0</v>
          </cell>
          <cell r="K62">
            <v>0</v>
          </cell>
          <cell r="L62">
            <v>76076</v>
          </cell>
        </row>
        <row r="63">
          <cell r="B63">
            <v>38</v>
          </cell>
          <cell r="C63" t="str">
            <v>Supervising Producer</v>
          </cell>
          <cell r="D63">
            <v>1</v>
          </cell>
          <cell r="E63">
            <v>1846</v>
          </cell>
          <cell r="F63">
            <v>1846</v>
          </cell>
          <cell r="G63">
            <v>0</v>
          </cell>
          <cell r="H63">
            <v>38.609966605954746</v>
          </cell>
          <cell r="I63">
            <v>71274</v>
          </cell>
          <cell r="J63">
            <v>0</v>
          </cell>
          <cell r="K63">
            <v>0</v>
          </cell>
          <cell r="L63">
            <v>71274</v>
          </cell>
        </row>
        <row r="64">
          <cell r="B64">
            <v>39</v>
          </cell>
          <cell r="C64" t="str">
            <v>Senior Producer</v>
          </cell>
          <cell r="D64">
            <v>1</v>
          </cell>
          <cell r="E64">
            <v>1846</v>
          </cell>
          <cell r="F64">
            <v>1846</v>
          </cell>
          <cell r="G64">
            <v>0</v>
          </cell>
          <cell r="H64">
            <v>34.294664532640958</v>
          </cell>
          <cell r="I64">
            <v>63308</v>
          </cell>
          <cell r="J64">
            <v>0</v>
          </cell>
          <cell r="K64">
            <v>0</v>
          </cell>
          <cell r="L64">
            <v>63308</v>
          </cell>
        </row>
        <row r="65">
          <cell r="B65">
            <v>40</v>
          </cell>
          <cell r="C65" t="str">
            <v>Producer</v>
          </cell>
          <cell r="D65">
            <v>2</v>
          </cell>
          <cell r="E65">
            <v>1846</v>
          </cell>
          <cell r="F65">
            <v>3692</v>
          </cell>
          <cell r="G65">
            <v>0</v>
          </cell>
          <cell r="H65">
            <v>30.938318475619123</v>
          </cell>
          <cell r="I65">
            <v>114224</v>
          </cell>
          <cell r="J65">
            <v>0</v>
          </cell>
          <cell r="K65">
            <v>0</v>
          </cell>
          <cell r="L65">
            <v>114224</v>
          </cell>
        </row>
        <row r="66">
          <cell r="B66">
            <v>41</v>
          </cell>
          <cell r="C66" t="str">
            <v>Production Coordinator</v>
          </cell>
          <cell r="D66">
            <v>1</v>
          </cell>
          <cell r="E66">
            <v>1846</v>
          </cell>
          <cell r="F66">
            <v>1846</v>
          </cell>
          <cell r="G66">
            <v>0</v>
          </cell>
          <cell r="H66">
            <v>32.268869948224214</v>
          </cell>
          <cell r="I66">
            <v>59568</v>
          </cell>
          <cell r="J66">
            <v>0</v>
          </cell>
          <cell r="K66">
            <v>0</v>
          </cell>
          <cell r="L66">
            <v>59568</v>
          </cell>
        </row>
        <row r="67">
          <cell r="B67">
            <v>42</v>
          </cell>
          <cell r="C67" t="str">
            <v>Operations Specialist</v>
          </cell>
          <cell r="D67">
            <v>1</v>
          </cell>
          <cell r="E67">
            <v>1846</v>
          </cell>
          <cell r="F67">
            <v>1846</v>
          </cell>
          <cell r="G67">
            <v>0</v>
          </cell>
          <cell r="H67">
            <v>32.844243557999377</v>
          </cell>
          <cell r="I67">
            <v>60630</v>
          </cell>
          <cell r="J67">
            <v>0</v>
          </cell>
          <cell r="K67">
            <v>0</v>
          </cell>
          <cell r="L67">
            <v>60630</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30.542749118898694</v>
          </cell>
          <cell r="I70">
            <v>56382</v>
          </cell>
          <cell r="J70">
            <v>0</v>
          </cell>
          <cell r="K70">
            <v>0</v>
          </cell>
          <cell r="L70">
            <v>56382</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32.268869948224214</v>
          </cell>
          <cell r="I72">
            <v>59568</v>
          </cell>
          <cell r="J72">
            <v>0</v>
          </cell>
          <cell r="K72">
            <v>0</v>
          </cell>
          <cell r="L72">
            <v>59568</v>
          </cell>
        </row>
        <row r="73">
          <cell r="B73">
            <v>48</v>
          </cell>
          <cell r="C73" t="str">
            <v>Systems Engineer</v>
          </cell>
          <cell r="D73">
            <v>1</v>
          </cell>
          <cell r="E73">
            <v>1846</v>
          </cell>
          <cell r="F73">
            <v>1846</v>
          </cell>
          <cell r="G73">
            <v>0</v>
          </cell>
          <cell r="H73">
            <v>27.102494410451314</v>
          </cell>
          <cell r="I73">
            <v>50031</v>
          </cell>
          <cell r="J73">
            <v>0</v>
          </cell>
          <cell r="K73">
            <v>0</v>
          </cell>
          <cell r="L73">
            <v>50031</v>
          </cell>
        </row>
        <row r="74">
          <cell r="B74">
            <v>49</v>
          </cell>
          <cell r="C74" t="str">
            <v>3D animator</v>
          </cell>
          <cell r="D74">
            <v>1</v>
          </cell>
          <cell r="E74">
            <v>1846</v>
          </cell>
          <cell r="F74">
            <v>1846</v>
          </cell>
          <cell r="G74">
            <v>0</v>
          </cell>
          <cell r="H74">
            <v>28.816628289573178</v>
          </cell>
          <cell r="I74">
            <v>53195</v>
          </cell>
          <cell r="J74">
            <v>0</v>
          </cell>
          <cell r="K74">
            <v>0</v>
          </cell>
          <cell r="L74">
            <v>53195</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8T</v>
          </cell>
          <cell r="C82" t="str">
            <v>Total Direct Labor</v>
          </cell>
          <cell r="D82">
            <v>75</v>
          </cell>
          <cell r="F82">
            <v>136560</v>
          </cell>
          <cell r="G82">
            <v>995.80000000000007</v>
          </cell>
          <cell r="I82">
            <v>2314160</v>
          </cell>
          <cell r="J82">
            <v>12829</v>
          </cell>
          <cell r="K82">
            <v>6415</v>
          </cell>
          <cell r="L82">
            <v>2333404</v>
          </cell>
        </row>
        <row r="84">
          <cell r="C84" t="str">
            <v>Contract Support:</v>
          </cell>
        </row>
        <row r="85">
          <cell r="B85">
            <v>54</v>
          </cell>
          <cell r="C85" t="str">
            <v>Program Manager/Logisitcs Manager</v>
          </cell>
          <cell r="D85">
            <v>1</v>
          </cell>
          <cell r="E85">
            <v>1846</v>
          </cell>
          <cell r="F85">
            <v>1846</v>
          </cell>
          <cell r="G85">
            <v>0</v>
          </cell>
          <cell r="H85">
            <v>31.693496338449041</v>
          </cell>
          <cell r="I85">
            <v>58506</v>
          </cell>
          <cell r="J85">
            <v>0</v>
          </cell>
          <cell r="K85">
            <v>0</v>
          </cell>
          <cell r="L85">
            <v>58506</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85864</v>
          </cell>
          <cell r="J88">
            <v>274</v>
          </cell>
          <cell r="K88">
            <v>137</v>
          </cell>
          <cell r="L88">
            <v>86275</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2">
        <row r="20">
          <cell r="B20">
            <v>1</v>
          </cell>
          <cell r="C20" t="str">
            <v>Deputy Logistics Manager</v>
          </cell>
          <cell r="D20">
            <v>1</v>
          </cell>
          <cell r="E20">
            <v>1846</v>
          </cell>
          <cell r="F20">
            <v>1846</v>
          </cell>
          <cell r="G20">
            <v>0</v>
          </cell>
          <cell r="H20">
            <v>29.69758522088998</v>
          </cell>
          <cell r="I20">
            <v>54822</v>
          </cell>
          <cell r="J20">
            <v>0</v>
          </cell>
          <cell r="K20">
            <v>0</v>
          </cell>
          <cell r="L20">
            <v>54822</v>
          </cell>
        </row>
        <row r="21">
          <cell r="B21">
            <v>2</v>
          </cell>
          <cell r="C21" t="str">
            <v>Supervisor</v>
          </cell>
          <cell r="D21">
            <v>4</v>
          </cell>
          <cell r="E21">
            <v>1846</v>
          </cell>
          <cell r="F21">
            <v>7384</v>
          </cell>
          <cell r="G21">
            <v>0</v>
          </cell>
          <cell r="H21">
            <v>20.700563980437252</v>
          </cell>
          <cell r="I21">
            <v>152853</v>
          </cell>
          <cell r="J21">
            <v>0</v>
          </cell>
          <cell r="K21">
            <v>0</v>
          </cell>
          <cell r="L21">
            <v>152853</v>
          </cell>
        </row>
        <row r="22">
          <cell r="B22">
            <v>3</v>
          </cell>
          <cell r="C22" t="str">
            <v>NASA Screener</v>
          </cell>
          <cell r="D22">
            <v>1</v>
          </cell>
          <cell r="E22">
            <v>1846</v>
          </cell>
          <cell r="F22">
            <v>1846</v>
          </cell>
          <cell r="G22">
            <v>0</v>
          </cell>
          <cell r="H22">
            <v>22.146513822652871</v>
          </cell>
          <cell r="I22">
            <v>40882</v>
          </cell>
          <cell r="J22">
            <v>0</v>
          </cell>
          <cell r="K22">
            <v>0</v>
          </cell>
          <cell r="L22">
            <v>40882</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42.488679978951211</v>
          </cell>
          <cell r="I62">
            <v>78434</v>
          </cell>
          <cell r="J62">
            <v>0</v>
          </cell>
          <cell r="K62">
            <v>0</v>
          </cell>
          <cell r="L62">
            <v>78434</v>
          </cell>
        </row>
        <row r="63">
          <cell r="B63">
            <v>38</v>
          </cell>
          <cell r="C63" t="str">
            <v>Supervising Producer</v>
          </cell>
          <cell r="D63">
            <v>1</v>
          </cell>
          <cell r="E63">
            <v>1846</v>
          </cell>
          <cell r="F63">
            <v>1846</v>
          </cell>
          <cell r="G63">
            <v>0</v>
          </cell>
          <cell r="H63">
            <v>39.806875570739336</v>
          </cell>
          <cell r="I63">
            <v>73483</v>
          </cell>
          <cell r="J63">
            <v>0</v>
          </cell>
          <cell r="K63">
            <v>0</v>
          </cell>
          <cell r="L63">
            <v>73483</v>
          </cell>
        </row>
        <row r="64">
          <cell r="B64">
            <v>39</v>
          </cell>
          <cell r="C64" t="str">
            <v>Senior Producer</v>
          </cell>
          <cell r="D64">
            <v>1</v>
          </cell>
          <cell r="E64">
            <v>1846</v>
          </cell>
          <cell r="F64">
            <v>1846</v>
          </cell>
          <cell r="G64">
            <v>0</v>
          </cell>
          <cell r="H64">
            <v>35.357799133152824</v>
          </cell>
          <cell r="I64">
            <v>65270</v>
          </cell>
          <cell r="J64">
            <v>0</v>
          </cell>
          <cell r="K64">
            <v>0</v>
          </cell>
          <cell r="L64">
            <v>65270</v>
          </cell>
        </row>
        <row r="65">
          <cell r="B65">
            <v>40</v>
          </cell>
          <cell r="C65" t="str">
            <v>Producer</v>
          </cell>
          <cell r="D65">
            <v>2</v>
          </cell>
          <cell r="E65">
            <v>1846</v>
          </cell>
          <cell r="F65">
            <v>3692</v>
          </cell>
          <cell r="G65">
            <v>0</v>
          </cell>
          <cell r="H65">
            <v>31.897406348363312</v>
          </cell>
          <cell r="I65">
            <v>117765</v>
          </cell>
          <cell r="J65">
            <v>0</v>
          </cell>
          <cell r="K65">
            <v>0</v>
          </cell>
          <cell r="L65">
            <v>117765</v>
          </cell>
        </row>
        <row r="66">
          <cell r="B66">
            <v>41</v>
          </cell>
          <cell r="C66" t="str">
            <v>Production Coordinator</v>
          </cell>
          <cell r="D66">
            <v>1</v>
          </cell>
          <cell r="E66">
            <v>1846</v>
          </cell>
          <cell r="F66">
            <v>1846</v>
          </cell>
          <cell r="G66">
            <v>0</v>
          </cell>
          <cell r="H66">
            <v>33.269204916619159</v>
          </cell>
          <cell r="I66">
            <v>61415</v>
          </cell>
          <cell r="J66">
            <v>0</v>
          </cell>
          <cell r="K66">
            <v>0</v>
          </cell>
          <cell r="L66">
            <v>61415</v>
          </cell>
        </row>
        <row r="67">
          <cell r="B67">
            <v>42</v>
          </cell>
          <cell r="C67" t="str">
            <v>Operations Specialist</v>
          </cell>
          <cell r="D67">
            <v>1</v>
          </cell>
          <cell r="E67">
            <v>1846</v>
          </cell>
          <cell r="F67">
            <v>1846</v>
          </cell>
          <cell r="G67">
            <v>0</v>
          </cell>
          <cell r="H67">
            <v>33.862415108297355</v>
          </cell>
          <cell r="I67">
            <v>62510</v>
          </cell>
          <cell r="J67">
            <v>0</v>
          </cell>
          <cell r="K67">
            <v>0</v>
          </cell>
          <cell r="L67">
            <v>62510</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31.48957434158455</v>
          </cell>
          <cell r="I70">
            <v>58130</v>
          </cell>
          <cell r="J70">
            <v>0</v>
          </cell>
          <cell r="K70">
            <v>0</v>
          </cell>
          <cell r="L70">
            <v>58130</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33.269204916619159</v>
          </cell>
          <cell r="I72">
            <v>61415</v>
          </cell>
          <cell r="J72">
            <v>0</v>
          </cell>
          <cell r="K72">
            <v>0</v>
          </cell>
          <cell r="L72">
            <v>61415</v>
          </cell>
        </row>
        <row r="73">
          <cell r="B73">
            <v>48</v>
          </cell>
          <cell r="C73" t="str">
            <v>Systems Engineer</v>
          </cell>
          <cell r="D73">
            <v>1</v>
          </cell>
          <cell r="E73">
            <v>1846</v>
          </cell>
          <cell r="F73">
            <v>1846</v>
          </cell>
          <cell r="G73">
            <v>0</v>
          </cell>
          <cell r="H73">
            <v>27.942671737175299</v>
          </cell>
          <cell r="I73">
            <v>51582</v>
          </cell>
          <cell r="J73">
            <v>0</v>
          </cell>
          <cell r="K73">
            <v>0</v>
          </cell>
          <cell r="L73">
            <v>51582</v>
          </cell>
        </row>
        <row r="74">
          <cell r="B74">
            <v>49</v>
          </cell>
          <cell r="C74" t="str">
            <v>3D animator</v>
          </cell>
          <cell r="D74">
            <v>1</v>
          </cell>
          <cell r="E74">
            <v>1846</v>
          </cell>
          <cell r="F74">
            <v>1846</v>
          </cell>
          <cell r="G74">
            <v>0</v>
          </cell>
          <cell r="H74">
            <v>29.709943766549941</v>
          </cell>
          <cell r="I74">
            <v>54845</v>
          </cell>
          <cell r="J74">
            <v>0</v>
          </cell>
          <cell r="K74">
            <v>0</v>
          </cell>
          <cell r="L74">
            <v>54845</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9T</v>
          </cell>
          <cell r="C82" t="str">
            <v>Total Direct Labor</v>
          </cell>
          <cell r="D82">
            <v>75</v>
          </cell>
          <cell r="F82">
            <v>136560</v>
          </cell>
          <cell r="G82">
            <v>995.80000000000007</v>
          </cell>
          <cell r="I82">
            <v>2342227</v>
          </cell>
          <cell r="J82">
            <v>12829</v>
          </cell>
          <cell r="K82">
            <v>6415</v>
          </cell>
          <cell r="L82">
            <v>2361471</v>
          </cell>
        </row>
        <row r="84">
          <cell r="C84" t="str">
            <v>Contract Support:</v>
          </cell>
        </row>
        <row r="85">
          <cell r="B85">
            <v>54</v>
          </cell>
          <cell r="C85" t="str">
            <v>Program Manager/Logisitcs Manager</v>
          </cell>
          <cell r="D85">
            <v>1</v>
          </cell>
          <cell r="E85">
            <v>1846</v>
          </cell>
          <cell r="F85">
            <v>1846</v>
          </cell>
          <cell r="G85">
            <v>0</v>
          </cell>
          <cell r="H85">
            <v>32.675994724940956</v>
          </cell>
          <cell r="I85">
            <v>60320</v>
          </cell>
          <cell r="J85">
            <v>0</v>
          </cell>
          <cell r="K85">
            <v>0</v>
          </cell>
          <cell r="L85">
            <v>60320</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87678</v>
          </cell>
          <cell r="J88">
            <v>274</v>
          </cell>
          <cell r="K88">
            <v>137</v>
          </cell>
          <cell r="L88">
            <v>88089</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3">
        <row r="20">
          <cell r="B20">
            <v>1</v>
          </cell>
          <cell r="C20" t="str">
            <v>Deputy Logistics Manager</v>
          </cell>
          <cell r="D20">
            <v>1</v>
          </cell>
          <cell r="E20">
            <v>1846</v>
          </cell>
          <cell r="F20">
            <v>1846</v>
          </cell>
          <cell r="G20">
            <v>0</v>
          </cell>
          <cell r="H20">
            <v>30.618210362737567</v>
          </cell>
          <cell r="I20">
            <v>56521</v>
          </cell>
          <cell r="J20">
            <v>0</v>
          </cell>
          <cell r="K20">
            <v>0</v>
          </cell>
          <cell r="L20">
            <v>56521</v>
          </cell>
        </row>
        <row r="21">
          <cell r="B21">
            <v>2</v>
          </cell>
          <cell r="C21" t="str">
            <v>Supervisor</v>
          </cell>
          <cell r="D21">
            <v>4</v>
          </cell>
          <cell r="E21">
            <v>1846</v>
          </cell>
          <cell r="F21">
            <v>7384</v>
          </cell>
          <cell r="G21">
            <v>0</v>
          </cell>
          <cell r="H21">
            <v>21.342281463830805</v>
          </cell>
          <cell r="I21">
            <v>157591</v>
          </cell>
          <cell r="J21">
            <v>0</v>
          </cell>
          <cell r="K21">
            <v>0</v>
          </cell>
          <cell r="L21">
            <v>157591</v>
          </cell>
        </row>
        <row r="22">
          <cell r="B22">
            <v>3</v>
          </cell>
          <cell r="C22" t="str">
            <v>NASA Screener</v>
          </cell>
          <cell r="D22">
            <v>1</v>
          </cell>
          <cell r="E22">
            <v>1846</v>
          </cell>
          <cell r="F22">
            <v>1846</v>
          </cell>
          <cell r="G22">
            <v>0</v>
          </cell>
          <cell r="H22">
            <v>22.833055751155108</v>
          </cell>
          <cell r="I22">
            <v>42150</v>
          </cell>
          <cell r="J22">
            <v>0</v>
          </cell>
          <cell r="K22">
            <v>0</v>
          </cell>
          <cell r="L22">
            <v>42150</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43.805829058298698</v>
          </cell>
          <cell r="I62">
            <v>80866</v>
          </cell>
          <cell r="J62">
            <v>0</v>
          </cell>
          <cell r="K62">
            <v>0</v>
          </cell>
          <cell r="L62">
            <v>80866</v>
          </cell>
        </row>
        <row r="63">
          <cell r="B63">
            <v>38</v>
          </cell>
          <cell r="C63" t="str">
            <v>Supervising Producer</v>
          </cell>
          <cell r="D63">
            <v>1</v>
          </cell>
          <cell r="E63">
            <v>1846</v>
          </cell>
          <cell r="F63">
            <v>1846</v>
          </cell>
          <cell r="G63">
            <v>0</v>
          </cell>
          <cell r="H63">
            <v>41.040888713432253</v>
          </cell>
          <cell r="I63">
            <v>75761</v>
          </cell>
          <cell r="J63">
            <v>0</v>
          </cell>
          <cell r="K63">
            <v>0</v>
          </cell>
          <cell r="L63">
            <v>75761</v>
          </cell>
        </row>
        <row r="64">
          <cell r="B64">
            <v>39</v>
          </cell>
          <cell r="C64" t="str">
            <v>Senior Producer</v>
          </cell>
          <cell r="D64">
            <v>1</v>
          </cell>
          <cell r="E64">
            <v>1846</v>
          </cell>
          <cell r="F64">
            <v>1846</v>
          </cell>
          <cell r="G64">
            <v>0</v>
          </cell>
          <cell r="H64">
            <v>36.453890906280556</v>
          </cell>
          <cell r="I64">
            <v>67294</v>
          </cell>
          <cell r="J64">
            <v>0</v>
          </cell>
          <cell r="K64">
            <v>0</v>
          </cell>
          <cell r="L64">
            <v>67294</v>
          </cell>
        </row>
        <row r="65">
          <cell r="B65">
            <v>40</v>
          </cell>
          <cell r="C65" t="str">
            <v>Producer</v>
          </cell>
          <cell r="D65">
            <v>2</v>
          </cell>
          <cell r="E65">
            <v>1846</v>
          </cell>
          <cell r="F65">
            <v>3692</v>
          </cell>
          <cell r="G65">
            <v>0</v>
          </cell>
          <cell r="H65">
            <v>32.886225945162572</v>
          </cell>
          <cell r="I65">
            <v>121416</v>
          </cell>
          <cell r="J65">
            <v>0</v>
          </cell>
          <cell r="K65">
            <v>0</v>
          </cell>
          <cell r="L65">
            <v>121416</v>
          </cell>
        </row>
        <row r="66">
          <cell r="B66">
            <v>41</v>
          </cell>
          <cell r="C66" t="str">
            <v>Production Coordinator</v>
          </cell>
          <cell r="D66">
            <v>1</v>
          </cell>
          <cell r="E66">
            <v>1846</v>
          </cell>
          <cell r="F66">
            <v>1846</v>
          </cell>
          <cell r="G66">
            <v>0</v>
          </cell>
          <cell r="H66">
            <v>34.300550269034346</v>
          </cell>
          <cell r="I66">
            <v>63319</v>
          </cell>
          <cell r="J66">
            <v>0</v>
          </cell>
          <cell r="K66">
            <v>0</v>
          </cell>
          <cell r="L66">
            <v>63319</v>
          </cell>
        </row>
        <row r="67">
          <cell r="B67">
            <v>42</v>
          </cell>
          <cell r="C67" t="str">
            <v>Operations Specialist</v>
          </cell>
          <cell r="D67">
            <v>1</v>
          </cell>
          <cell r="E67">
            <v>1846</v>
          </cell>
          <cell r="F67">
            <v>1846</v>
          </cell>
          <cell r="G67">
            <v>0</v>
          </cell>
          <cell r="H67">
            <v>34.912149976654568</v>
          </cell>
          <cell r="I67">
            <v>64448</v>
          </cell>
          <cell r="J67">
            <v>0</v>
          </cell>
          <cell r="K67">
            <v>0</v>
          </cell>
          <cell r="L67">
            <v>64448</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32.465751146173666</v>
          </cell>
          <cell r="I70">
            <v>59932</v>
          </cell>
          <cell r="J70">
            <v>0</v>
          </cell>
          <cell r="K70">
            <v>0</v>
          </cell>
          <cell r="L70">
            <v>59932</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34.300550269034346</v>
          </cell>
          <cell r="I72">
            <v>63319</v>
          </cell>
          <cell r="J72">
            <v>0</v>
          </cell>
          <cell r="K72">
            <v>0</v>
          </cell>
          <cell r="L72">
            <v>63319</v>
          </cell>
        </row>
        <row r="73">
          <cell r="B73">
            <v>48</v>
          </cell>
          <cell r="C73" t="str">
            <v>Systems Engineer</v>
          </cell>
          <cell r="D73">
            <v>1</v>
          </cell>
          <cell r="E73">
            <v>1846</v>
          </cell>
          <cell r="F73">
            <v>1846</v>
          </cell>
          <cell r="G73">
            <v>0</v>
          </cell>
          <cell r="H73">
            <v>28.808894561027731</v>
          </cell>
          <cell r="I73">
            <v>53181</v>
          </cell>
          <cell r="J73">
            <v>0</v>
          </cell>
          <cell r="K73">
            <v>0</v>
          </cell>
          <cell r="L73">
            <v>53181</v>
          </cell>
        </row>
        <row r="74">
          <cell r="B74">
            <v>49</v>
          </cell>
          <cell r="C74" t="str">
            <v>3D animator</v>
          </cell>
          <cell r="D74">
            <v>1</v>
          </cell>
          <cell r="E74">
            <v>1846</v>
          </cell>
          <cell r="F74">
            <v>1846</v>
          </cell>
          <cell r="G74">
            <v>0</v>
          </cell>
          <cell r="H74">
            <v>30.630952023312986</v>
          </cell>
          <cell r="I74">
            <v>56545</v>
          </cell>
          <cell r="J74">
            <v>0</v>
          </cell>
          <cell r="K74">
            <v>0</v>
          </cell>
          <cell r="L74">
            <v>56545</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10T</v>
          </cell>
          <cell r="C82" t="str">
            <v>Total Direct Labor</v>
          </cell>
          <cell r="D82">
            <v>75</v>
          </cell>
          <cell r="F82">
            <v>136560</v>
          </cell>
          <cell r="G82">
            <v>995.80000000000007</v>
          </cell>
          <cell r="I82">
            <v>2371164</v>
          </cell>
          <cell r="J82">
            <v>12829</v>
          </cell>
          <cell r="K82">
            <v>6415</v>
          </cell>
          <cell r="L82">
            <v>2390408</v>
          </cell>
        </row>
        <row r="84">
          <cell r="C84" t="str">
            <v>Contract Support:</v>
          </cell>
        </row>
        <row r="85">
          <cell r="B85">
            <v>54</v>
          </cell>
          <cell r="C85" t="str">
            <v>Program Manager/Logisitcs Manager</v>
          </cell>
          <cell r="D85">
            <v>1</v>
          </cell>
          <cell r="E85">
            <v>1846</v>
          </cell>
          <cell r="F85">
            <v>1846</v>
          </cell>
          <cell r="G85">
            <v>0</v>
          </cell>
          <cell r="H85">
            <v>33.688950561414117</v>
          </cell>
          <cell r="I85">
            <v>62190</v>
          </cell>
          <cell r="J85">
            <v>0</v>
          </cell>
          <cell r="K85">
            <v>0</v>
          </cell>
          <cell r="L85">
            <v>62190</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89548</v>
          </cell>
          <cell r="J88">
            <v>274</v>
          </cell>
          <cell r="K88">
            <v>137</v>
          </cell>
          <cell r="L88">
            <v>89959</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4">
        <row r="20">
          <cell r="B20">
            <v>1</v>
          </cell>
          <cell r="C20" t="str">
            <v>Deputy Logistics Manager</v>
          </cell>
          <cell r="D20">
            <v>1</v>
          </cell>
          <cell r="E20">
            <v>831</v>
          </cell>
          <cell r="F20">
            <v>831</v>
          </cell>
          <cell r="G20">
            <v>0</v>
          </cell>
          <cell r="H20">
            <v>31.567374883982431</v>
          </cell>
          <cell r="I20">
            <v>26232</v>
          </cell>
          <cell r="J20">
            <v>0</v>
          </cell>
          <cell r="K20">
            <v>0</v>
          </cell>
          <cell r="L20">
            <v>26232</v>
          </cell>
        </row>
        <row r="21">
          <cell r="B21">
            <v>2</v>
          </cell>
          <cell r="C21" t="str">
            <v>Supervisor</v>
          </cell>
          <cell r="D21">
            <v>4</v>
          </cell>
          <cell r="E21">
            <v>831</v>
          </cell>
          <cell r="F21">
            <v>3324</v>
          </cell>
          <cell r="G21">
            <v>0</v>
          </cell>
          <cell r="H21">
            <v>22.003892189209559</v>
          </cell>
          <cell r="I21">
            <v>73141</v>
          </cell>
          <cell r="J21">
            <v>0</v>
          </cell>
          <cell r="K21">
            <v>0</v>
          </cell>
          <cell r="L21">
            <v>73141</v>
          </cell>
        </row>
        <row r="22">
          <cell r="B22">
            <v>3</v>
          </cell>
          <cell r="C22" t="str">
            <v>NASA Screener</v>
          </cell>
          <cell r="D22">
            <v>1</v>
          </cell>
          <cell r="E22">
            <v>831</v>
          </cell>
          <cell r="F22">
            <v>831</v>
          </cell>
          <cell r="G22">
            <v>0</v>
          </cell>
          <cell r="H22">
            <v>23.540880479440915</v>
          </cell>
          <cell r="I22">
            <v>19562</v>
          </cell>
          <cell r="J22">
            <v>0</v>
          </cell>
          <cell r="K22">
            <v>0</v>
          </cell>
          <cell r="L22">
            <v>19562</v>
          </cell>
        </row>
        <row r="23">
          <cell r="B23">
            <v>4</v>
          </cell>
          <cell r="C23" t="str">
            <v>Vehicle Dispatcher/ move coordinator (lead)</v>
          </cell>
          <cell r="D23">
            <v>1</v>
          </cell>
          <cell r="E23">
            <v>810</v>
          </cell>
          <cell r="F23">
            <v>810</v>
          </cell>
          <cell r="G23">
            <v>8.1</v>
          </cell>
          <cell r="H23">
            <v>12.41</v>
          </cell>
          <cell r="I23">
            <v>10052</v>
          </cell>
          <cell r="J23">
            <v>101</v>
          </cell>
          <cell r="K23">
            <v>50</v>
          </cell>
          <cell r="L23">
            <v>10203</v>
          </cell>
        </row>
        <row r="24">
          <cell r="B24">
            <v>5</v>
          </cell>
          <cell r="C24" t="str">
            <v>Bus Operator</v>
          </cell>
          <cell r="D24">
            <v>1</v>
          </cell>
          <cell r="E24">
            <v>810</v>
          </cell>
          <cell r="F24">
            <v>810</v>
          </cell>
          <cell r="G24">
            <v>8.1</v>
          </cell>
          <cell r="H24">
            <v>12.81</v>
          </cell>
          <cell r="I24">
            <v>10376</v>
          </cell>
          <cell r="J24">
            <v>104</v>
          </cell>
          <cell r="K24">
            <v>52</v>
          </cell>
          <cell r="L24">
            <v>10532</v>
          </cell>
        </row>
        <row r="25">
          <cell r="B25">
            <v>6</v>
          </cell>
          <cell r="C25" t="str">
            <v>Truck Dvr, Medium</v>
          </cell>
          <cell r="D25">
            <v>2</v>
          </cell>
          <cell r="E25">
            <v>810</v>
          </cell>
          <cell r="F25">
            <v>1620</v>
          </cell>
          <cell r="G25">
            <v>16.2</v>
          </cell>
          <cell r="H25">
            <v>10.79</v>
          </cell>
          <cell r="I25">
            <v>17480</v>
          </cell>
          <cell r="J25">
            <v>175</v>
          </cell>
          <cell r="K25">
            <v>87</v>
          </cell>
          <cell r="L25">
            <v>17742</v>
          </cell>
        </row>
        <row r="26">
          <cell r="B26">
            <v>7</v>
          </cell>
          <cell r="C26" t="str">
            <v>Truck Dvr, Medium (mail)</v>
          </cell>
          <cell r="D26">
            <v>1</v>
          </cell>
          <cell r="E26">
            <v>810</v>
          </cell>
          <cell r="F26">
            <v>810</v>
          </cell>
          <cell r="G26">
            <v>8.1</v>
          </cell>
          <cell r="H26">
            <v>11.4</v>
          </cell>
          <cell r="I26">
            <v>9234</v>
          </cell>
          <cell r="J26">
            <v>92</v>
          </cell>
          <cell r="K26">
            <v>46</v>
          </cell>
          <cell r="L26">
            <v>9372</v>
          </cell>
        </row>
        <row r="27">
          <cell r="B27">
            <v>8</v>
          </cell>
          <cell r="C27" t="str">
            <v>Truck Dvr, Heavy (TT)</v>
          </cell>
          <cell r="D27">
            <v>2</v>
          </cell>
          <cell r="E27">
            <v>810</v>
          </cell>
          <cell r="F27">
            <v>1620</v>
          </cell>
          <cell r="G27">
            <v>16.2</v>
          </cell>
          <cell r="H27">
            <v>12.21</v>
          </cell>
          <cell r="I27">
            <v>19780</v>
          </cell>
          <cell r="J27">
            <v>198</v>
          </cell>
          <cell r="K27">
            <v>99</v>
          </cell>
          <cell r="L27">
            <v>20077</v>
          </cell>
        </row>
        <row r="28">
          <cell r="B28">
            <v>9</v>
          </cell>
          <cell r="C28" t="str">
            <v>Truck Dvr, Heavy (Furniture)</v>
          </cell>
          <cell r="D28">
            <v>1</v>
          </cell>
          <cell r="E28">
            <v>810</v>
          </cell>
          <cell r="F28">
            <v>810</v>
          </cell>
          <cell r="G28">
            <v>8.1</v>
          </cell>
          <cell r="H28">
            <v>11.27</v>
          </cell>
          <cell r="I28">
            <v>9129</v>
          </cell>
          <cell r="J28">
            <v>91</v>
          </cell>
          <cell r="K28">
            <v>46</v>
          </cell>
          <cell r="L28">
            <v>9266</v>
          </cell>
        </row>
        <row r="29">
          <cell r="B29">
            <v>10</v>
          </cell>
          <cell r="C29" t="str">
            <v>Laborer, Truck Helper (Furniture)</v>
          </cell>
          <cell r="D29">
            <v>2</v>
          </cell>
          <cell r="E29">
            <v>810</v>
          </cell>
          <cell r="F29">
            <v>1620</v>
          </cell>
          <cell r="G29">
            <v>16.2</v>
          </cell>
          <cell r="H29">
            <v>10.79</v>
          </cell>
          <cell r="I29">
            <v>17480</v>
          </cell>
          <cell r="J29">
            <v>175</v>
          </cell>
          <cell r="K29">
            <v>87</v>
          </cell>
          <cell r="L29">
            <v>17742</v>
          </cell>
        </row>
        <row r="30">
          <cell r="B30">
            <v>11</v>
          </cell>
          <cell r="C30" t="str">
            <v>Laborer, Truck Helper (Furniture) Lead</v>
          </cell>
          <cell r="D30">
            <v>1</v>
          </cell>
          <cell r="E30">
            <v>810</v>
          </cell>
          <cell r="F30">
            <v>810</v>
          </cell>
          <cell r="G30">
            <v>8.1</v>
          </cell>
          <cell r="H30">
            <v>11.29</v>
          </cell>
          <cell r="I30">
            <v>9145</v>
          </cell>
          <cell r="J30">
            <v>91</v>
          </cell>
          <cell r="K30">
            <v>46</v>
          </cell>
          <cell r="L30">
            <v>9282</v>
          </cell>
        </row>
        <row r="31">
          <cell r="B31">
            <v>12</v>
          </cell>
          <cell r="C31" t="str">
            <v>Messenger, Mail Clerk, Carrier (lead)</v>
          </cell>
          <cell r="D31">
            <v>1</v>
          </cell>
          <cell r="E31">
            <v>810</v>
          </cell>
          <cell r="F31">
            <v>810</v>
          </cell>
          <cell r="G31">
            <v>8.1</v>
          </cell>
          <cell r="H31">
            <v>11.09</v>
          </cell>
          <cell r="I31">
            <v>8983</v>
          </cell>
          <cell r="J31">
            <v>90</v>
          </cell>
          <cell r="K31">
            <v>45</v>
          </cell>
          <cell r="L31">
            <v>9118</v>
          </cell>
        </row>
        <row r="32">
          <cell r="B32">
            <v>13</v>
          </cell>
          <cell r="C32" t="str">
            <v xml:space="preserve">Messenger, Mail Clerk, Carrier </v>
          </cell>
          <cell r="D32">
            <v>3</v>
          </cell>
          <cell r="E32">
            <v>810</v>
          </cell>
          <cell r="F32">
            <v>2430</v>
          </cell>
          <cell r="G32">
            <v>24.3</v>
          </cell>
          <cell r="H32">
            <v>10.59</v>
          </cell>
          <cell r="I32">
            <v>25734</v>
          </cell>
          <cell r="J32">
            <v>257</v>
          </cell>
          <cell r="K32">
            <v>129</v>
          </cell>
          <cell r="L32">
            <v>26120</v>
          </cell>
        </row>
        <row r="33">
          <cell r="B33">
            <v>14</v>
          </cell>
          <cell r="C33" t="str">
            <v>Auto/Truck Maint. Technician (lead)</v>
          </cell>
          <cell r="D33">
            <v>1</v>
          </cell>
          <cell r="E33">
            <v>810</v>
          </cell>
          <cell r="F33">
            <v>810</v>
          </cell>
          <cell r="G33">
            <v>8.1</v>
          </cell>
          <cell r="H33">
            <v>15.8</v>
          </cell>
          <cell r="I33">
            <v>12798</v>
          </cell>
          <cell r="J33">
            <v>128</v>
          </cell>
          <cell r="K33">
            <v>64</v>
          </cell>
          <cell r="L33">
            <v>12990</v>
          </cell>
        </row>
        <row r="34">
          <cell r="B34">
            <v>15</v>
          </cell>
          <cell r="C34" t="str">
            <v xml:space="preserve">Auto/Truck Maint. Technician </v>
          </cell>
          <cell r="D34">
            <v>3</v>
          </cell>
          <cell r="E34">
            <v>810</v>
          </cell>
          <cell r="F34">
            <v>2430</v>
          </cell>
          <cell r="G34">
            <v>24.3</v>
          </cell>
          <cell r="H34">
            <v>15.3</v>
          </cell>
          <cell r="I34">
            <v>37179</v>
          </cell>
          <cell r="J34">
            <v>372</v>
          </cell>
          <cell r="K34">
            <v>186</v>
          </cell>
          <cell r="L34">
            <v>37737</v>
          </cell>
        </row>
        <row r="35">
          <cell r="B35">
            <v>16</v>
          </cell>
          <cell r="C35" t="str">
            <v>Automotive Worker</v>
          </cell>
          <cell r="D35">
            <v>1</v>
          </cell>
          <cell r="E35">
            <v>810</v>
          </cell>
          <cell r="F35">
            <v>810</v>
          </cell>
          <cell r="G35">
            <v>8.1</v>
          </cell>
          <cell r="H35">
            <v>10.79</v>
          </cell>
          <cell r="I35">
            <v>8740</v>
          </cell>
          <cell r="J35">
            <v>87</v>
          </cell>
          <cell r="K35">
            <v>44</v>
          </cell>
          <cell r="L35">
            <v>8871</v>
          </cell>
        </row>
        <row r="36">
          <cell r="B36">
            <v>17</v>
          </cell>
          <cell r="C36" t="str">
            <v>Automotive Parts Clerk</v>
          </cell>
          <cell r="D36">
            <v>1</v>
          </cell>
          <cell r="E36">
            <v>810</v>
          </cell>
          <cell r="F36">
            <v>810</v>
          </cell>
          <cell r="G36">
            <v>8.1</v>
          </cell>
          <cell r="H36">
            <v>10.79</v>
          </cell>
          <cell r="I36">
            <v>8740</v>
          </cell>
          <cell r="J36">
            <v>87</v>
          </cell>
          <cell r="K36">
            <v>44</v>
          </cell>
          <cell r="L36">
            <v>8871</v>
          </cell>
        </row>
        <row r="37">
          <cell r="B37">
            <v>18</v>
          </cell>
          <cell r="C37" t="str">
            <v>Vehicle Controller</v>
          </cell>
          <cell r="D37">
            <v>1</v>
          </cell>
          <cell r="E37">
            <v>810</v>
          </cell>
          <cell r="F37">
            <v>810</v>
          </cell>
          <cell r="G37">
            <v>8.1</v>
          </cell>
          <cell r="H37">
            <v>11.27</v>
          </cell>
          <cell r="I37">
            <v>9129</v>
          </cell>
          <cell r="J37">
            <v>91</v>
          </cell>
          <cell r="K37">
            <v>46</v>
          </cell>
          <cell r="L37">
            <v>9266</v>
          </cell>
        </row>
        <row r="38">
          <cell r="B38">
            <v>19</v>
          </cell>
          <cell r="C38" t="str">
            <v>Item Manager (lead)</v>
          </cell>
          <cell r="D38">
            <v>1</v>
          </cell>
          <cell r="E38">
            <v>810</v>
          </cell>
          <cell r="F38">
            <v>810</v>
          </cell>
          <cell r="G38">
            <v>8.1</v>
          </cell>
          <cell r="H38">
            <v>13.24</v>
          </cell>
          <cell r="I38">
            <v>10724</v>
          </cell>
          <cell r="J38">
            <v>107</v>
          </cell>
          <cell r="K38">
            <v>54</v>
          </cell>
          <cell r="L38">
            <v>10885</v>
          </cell>
        </row>
        <row r="39">
          <cell r="B39">
            <v>20</v>
          </cell>
          <cell r="C39" t="str">
            <v xml:space="preserve">Item Manager </v>
          </cell>
          <cell r="D39">
            <v>1</v>
          </cell>
          <cell r="E39">
            <v>810</v>
          </cell>
          <cell r="F39">
            <v>810</v>
          </cell>
          <cell r="G39">
            <v>8.1</v>
          </cell>
          <cell r="H39">
            <v>12.74</v>
          </cell>
          <cell r="I39">
            <v>10319</v>
          </cell>
          <cell r="J39">
            <v>103</v>
          </cell>
          <cell r="K39">
            <v>52</v>
          </cell>
          <cell r="L39">
            <v>10474</v>
          </cell>
        </row>
        <row r="40">
          <cell r="B40">
            <v>21</v>
          </cell>
          <cell r="C40" t="str">
            <v>Sr. Purchase Request/ Processing Clerk</v>
          </cell>
          <cell r="D40">
            <v>1</v>
          </cell>
          <cell r="E40">
            <v>810</v>
          </cell>
          <cell r="F40">
            <v>810</v>
          </cell>
          <cell r="G40">
            <v>8.1</v>
          </cell>
          <cell r="H40">
            <v>12.74</v>
          </cell>
          <cell r="I40">
            <v>10319</v>
          </cell>
          <cell r="J40">
            <v>103</v>
          </cell>
          <cell r="K40">
            <v>52</v>
          </cell>
          <cell r="L40">
            <v>10474</v>
          </cell>
        </row>
        <row r="41">
          <cell r="B41">
            <v>22</v>
          </cell>
          <cell r="C41" t="str">
            <v>Sr. Storekeeper</v>
          </cell>
          <cell r="D41">
            <v>1</v>
          </cell>
          <cell r="E41">
            <v>810</v>
          </cell>
          <cell r="F41">
            <v>810</v>
          </cell>
          <cell r="G41">
            <v>8.1</v>
          </cell>
          <cell r="H41">
            <v>11.57</v>
          </cell>
          <cell r="I41">
            <v>9372</v>
          </cell>
          <cell r="J41">
            <v>94</v>
          </cell>
          <cell r="K41">
            <v>47</v>
          </cell>
          <cell r="L41">
            <v>9513</v>
          </cell>
        </row>
        <row r="42">
          <cell r="B42">
            <v>23</v>
          </cell>
          <cell r="C42" t="str">
            <v>Storekeeper</v>
          </cell>
          <cell r="D42">
            <v>3</v>
          </cell>
          <cell r="E42">
            <v>810</v>
          </cell>
          <cell r="F42">
            <v>2430</v>
          </cell>
          <cell r="G42">
            <v>24.3</v>
          </cell>
          <cell r="H42">
            <v>11.09</v>
          </cell>
          <cell r="I42">
            <v>26949</v>
          </cell>
          <cell r="J42">
            <v>269</v>
          </cell>
          <cell r="K42">
            <v>135</v>
          </cell>
          <cell r="L42">
            <v>27353</v>
          </cell>
        </row>
        <row r="43">
          <cell r="B43">
            <v>24</v>
          </cell>
          <cell r="C43" t="str">
            <v>Metal Cutter &amp; Burner</v>
          </cell>
          <cell r="D43">
            <v>2</v>
          </cell>
          <cell r="E43">
            <v>810</v>
          </cell>
          <cell r="F43">
            <v>1620</v>
          </cell>
          <cell r="G43">
            <v>16.2</v>
          </cell>
          <cell r="H43">
            <v>12.16</v>
          </cell>
          <cell r="I43">
            <v>19699</v>
          </cell>
          <cell r="J43">
            <v>197</v>
          </cell>
          <cell r="K43">
            <v>98</v>
          </cell>
          <cell r="L43">
            <v>19994</v>
          </cell>
        </row>
        <row r="44">
          <cell r="B44">
            <v>25</v>
          </cell>
          <cell r="C44" t="str">
            <v>Tool Crib Attendant</v>
          </cell>
          <cell r="D44">
            <v>1</v>
          </cell>
          <cell r="E44">
            <v>810</v>
          </cell>
          <cell r="F44">
            <v>810</v>
          </cell>
          <cell r="G44">
            <v>8.1</v>
          </cell>
          <cell r="H44">
            <v>13.56</v>
          </cell>
          <cell r="I44">
            <v>10984</v>
          </cell>
          <cell r="J44">
            <v>110</v>
          </cell>
          <cell r="K44">
            <v>55</v>
          </cell>
          <cell r="L44">
            <v>11149</v>
          </cell>
        </row>
        <row r="45">
          <cell r="B45">
            <v>26</v>
          </cell>
          <cell r="C45" t="str">
            <v>Prop. Disposal Data Entry Clerk</v>
          </cell>
          <cell r="D45">
            <v>1</v>
          </cell>
          <cell r="E45">
            <v>810</v>
          </cell>
          <cell r="F45">
            <v>810</v>
          </cell>
          <cell r="G45">
            <v>8.1</v>
          </cell>
          <cell r="H45">
            <v>11.09</v>
          </cell>
          <cell r="I45">
            <v>8983</v>
          </cell>
          <cell r="J45">
            <v>90</v>
          </cell>
          <cell r="K45">
            <v>45</v>
          </cell>
          <cell r="L45">
            <v>9118</v>
          </cell>
        </row>
        <row r="46">
          <cell r="B46">
            <v>27</v>
          </cell>
          <cell r="C46" t="str">
            <v>Disposal Warehouseman (lead)</v>
          </cell>
          <cell r="D46">
            <v>1</v>
          </cell>
          <cell r="E46">
            <v>810</v>
          </cell>
          <cell r="F46">
            <v>810</v>
          </cell>
          <cell r="G46">
            <v>8.1</v>
          </cell>
          <cell r="H46">
            <v>11.59</v>
          </cell>
          <cell r="I46">
            <v>9388</v>
          </cell>
          <cell r="J46">
            <v>94</v>
          </cell>
          <cell r="K46">
            <v>47</v>
          </cell>
          <cell r="L46">
            <v>9529</v>
          </cell>
        </row>
        <row r="47">
          <cell r="B47">
            <v>28</v>
          </cell>
          <cell r="C47" t="str">
            <v xml:space="preserve">Disposal Warehouseman </v>
          </cell>
          <cell r="D47">
            <v>2</v>
          </cell>
          <cell r="E47">
            <v>810</v>
          </cell>
          <cell r="F47">
            <v>1620</v>
          </cell>
          <cell r="G47">
            <v>16.2</v>
          </cell>
          <cell r="H47">
            <v>11.09</v>
          </cell>
          <cell r="I47">
            <v>17966</v>
          </cell>
          <cell r="J47">
            <v>180</v>
          </cell>
          <cell r="K47">
            <v>90</v>
          </cell>
          <cell r="L47">
            <v>18236</v>
          </cell>
        </row>
        <row r="48">
          <cell r="B48">
            <v>29</v>
          </cell>
          <cell r="C48" t="str">
            <v>Freight Traffic Specialist</v>
          </cell>
          <cell r="D48">
            <v>1</v>
          </cell>
          <cell r="E48">
            <v>810</v>
          </cell>
          <cell r="F48">
            <v>810</v>
          </cell>
          <cell r="G48">
            <v>8.1</v>
          </cell>
          <cell r="H48">
            <v>13.26</v>
          </cell>
          <cell r="I48">
            <v>10741</v>
          </cell>
          <cell r="J48">
            <v>107</v>
          </cell>
          <cell r="K48">
            <v>54</v>
          </cell>
          <cell r="L48">
            <v>10902</v>
          </cell>
        </row>
        <row r="49">
          <cell r="B49">
            <v>30</v>
          </cell>
          <cell r="C49" t="str">
            <v>Sr Receiving Clerk</v>
          </cell>
          <cell r="D49">
            <v>1</v>
          </cell>
          <cell r="E49">
            <v>810</v>
          </cell>
          <cell r="F49">
            <v>810</v>
          </cell>
          <cell r="G49">
            <v>8.1</v>
          </cell>
          <cell r="H49">
            <v>11.63</v>
          </cell>
          <cell r="I49">
            <v>9420</v>
          </cell>
          <cell r="J49">
            <v>94</v>
          </cell>
          <cell r="K49">
            <v>47</v>
          </cell>
          <cell r="L49">
            <v>9561</v>
          </cell>
        </row>
        <row r="50">
          <cell r="B50">
            <v>31</v>
          </cell>
          <cell r="C50" t="str">
            <v>Receiving Clerk</v>
          </cell>
          <cell r="D50">
            <v>2</v>
          </cell>
          <cell r="E50">
            <v>810</v>
          </cell>
          <cell r="F50">
            <v>1620</v>
          </cell>
          <cell r="G50">
            <v>16.2</v>
          </cell>
          <cell r="H50">
            <v>11.17</v>
          </cell>
          <cell r="I50">
            <v>18095</v>
          </cell>
          <cell r="J50">
            <v>181</v>
          </cell>
          <cell r="K50">
            <v>90</v>
          </cell>
          <cell r="L50">
            <v>18366</v>
          </cell>
        </row>
        <row r="51">
          <cell r="B51">
            <v>32</v>
          </cell>
          <cell r="C51" t="str">
            <v>Supply Technician</v>
          </cell>
          <cell r="D51">
            <v>1</v>
          </cell>
          <cell r="E51">
            <v>831</v>
          </cell>
          <cell r="F51">
            <v>831</v>
          </cell>
          <cell r="G51">
            <v>8.3000000000000007</v>
          </cell>
          <cell r="H51">
            <v>15.74</v>
          </cell>
          <cell r="I51">
            <v>13080</v>
          </cell>
          <cell r="J51">
            <v>131</v>
          </cell>
          <cell r="K51">
            <v>65</v>
          </cell>
          <cell r="L51">
            <v>13276</v>
          </cell>
        </row>
        <row r="52">
          <cell r="B52">
            <v>33</v>
          </cell>
          <cell r="C52" t="str">
            <v>Property Management Clerk</v>
          </cell>
          <cell r="D52">
            <v>2</v>
          </cell>
          <cell r="E52">
            <v>810</v>
          </cell>
          <cell r="F52">
            <v>1620</v>
          </cell>
          <cell r="G52">
            <v>16.2</v>
          </cell>
          <cell r="H52">
            <v>11.32</v>
          </cell>
          <cell r="I52">
            <v>18338</v>
          </cell>
          <cell r="J52">
            <v>183</v>
          </cell>
          <cell r="K52">
            <v>92</v>
          </cell>
          <cell r="L52">
            <v>18613</v>
          </cell>
        </row>
        <row r="53">
          <cell r="B53">
            <v>34</v>
          </cell>
          <cell r="C53" t="str">
            <v>Correspondence Management Clerk, Lead</v>
          </cell>
          <cell r="D53">
            <v>1</v>
          </cell>
          <cell r="E53">
            <v>810</v>
          </cell>
          <cell r="F53">
            <v>810</v>
          </cell>
          <cell r="G53">
            <v>8.1</v>
          </cell>
          <cell r="H53">
            <v>11.15</v>
          </cell>
          <cell r="I53">
            <v>9032</v>
          </cell>
          <cell r="J53">
            <v>90</v>
          </cell>
          <cell r="K53">
            <v>45</v>
          </cell>
          <cell r="L53">
            <v>9167</v>
          </cell>
        </row>
        <row r="54">
          <cell r="B54">
            <v>35</v>
          </cell>
          <cell r="C54" t="str">
            <v>Correspondence Management Clerk</v>
          </cell>
          <cell r="D54">
            <v>1</v>
          </cell>
          <cell r="E54">
            <v>810</v>
          </cell>
          <cell r="F54">
            <v>810</v>
          </cell>
          <cell r="G54">
            <v>8.1</v>
          </cell>
          <cell r="H54">
            <v>10.65</v>
          </cell>
          <cell r="I54">
            <v>8627</v>
          </cell>
          <cell r="J54">
            <v>86</v>
          </cell>
          <cell r="K54">
            <v>43</v>
          </cell>
          <cell r="L54">
            <v>8756</v>
          </cell>
        </row>
        <row r="55">
          <cell r="B55">
            <v>36</v>
          </cell>
          <cell r="C55" t="str">
            <v>Relief Worker</v>
          </cell>
          <cell r="D55">
            <v>1</v>
          </cell>
          <cell r="E55">
            <v>810</v>
          </cell>
          <cell r="F55">
            <v>810</v>
          </cell>
          <cell r="G55">
            <v>8.1</v>
          </cell>
          <cell r="H55">
            <v>10.33</v>
          </cell>
          <cell r="I55">
            <v>8367</v>
          </cell>
          <cell r="J55">
            <v>84</v>
          </cell>
          <cell r="K55">
            <v>42</v>
          </cell>
          <cell r="L55">
            <v>8493</v>
          </cell>
        </row>
        <row r="57">
          <cell r="C57" t="str">
            <v>Administrative:</v>
          </cell>
        </row>
        <row r="59">
          <cell r="C59" t="str">
            <v>Scientific Information:</v>
          </cell>
        </row>
        <row r="61">
          <cell r="C61" t="str">
            <v>Video Support Services:</v>
          </cell>
        </row>
        <row r="62">
          <cell r="B62">
            <v>37</v>
          </cell>
          <cell r="C62" t="str">
            <v>Video  Manager/Supervisor</v>
          </cell>
          <cell r="D62">
            <v>1</v>
          </cell>
          <cell r="E62">
            <v>831</v>
          </cell>
          <cell r="F62">
            <v>831</v>
          </cell>
          <cell r="G62">
            <v>0</v>
          </cell>
          <cell r="H62">
            <v>45.163809759105952</v>
          </cell>
          <cell r="I62">
            <v>37531</v>
          </cell>
          <cell r="J62">
            <v>0</v>
          </cell>
          <cell r="K62">
            <v>0</v>
          </cell>
          <cell r="L62">
            <v>37531</v>
          </cell>
        </row>
        <row r="63">
          <cell r="B63">
            <v>38</v>
          </cell>
          <cell r="C63" t="str">
            <v>Supervising Producer</v>
          </cell>
          <cell r="D63">
            <v>1</v>
          </cell>
          <cell r="E63">
            <v>831</v>
          </cell>
          <cell r="F63">
            <v>831</v>
          </cell>
          <cell r="G63">
            <v>0</v>
          </cell>
          <cell r="H63">
            <v>42.313156263548656</v>
          </cell>
          <cell r="I63">
            <v>35162</v>
          </cell>
          <cell r="J63">
            <v>0</v>
          </cell>
          <cell r="K63">
            <v>0</v>
          </cell>
          <cell r="L63">
            <v>35162</v>
          </cell>
        </row>
        <row r="64">
          <cell r="B64">
            <v>39</v>
          </cell>
          <cell r="C64" t="str">
            <v>Senior Producer</v>
          </cell>
          <cell r="D64">
            <v>1</v>
          </cell>
          <cell r="E64">
            <v>831</v>
          </cell>
          <cell r="F64">
            <v>831</v>
          </cell>
          <cell r="G64">
            <v>0</v>
          </cell>
          <cell r="H64">
            <v>37.583961524375255</v>
          </cell>
          <cell r="I64">
            <v>31232</v>
          </cell>
          <cell r="J64">
            <v>0</v>
          </cell>
          <cell r="K64">
            <v>0</v>
          </cell>
          <cell r="L64">
            <v>31232</v>
          </cell>
        </row>
        <row r="65">
          <cell r="B65">
            <v>40</v>
          </cell>
          <cell r="C65" t="str">
            <v>Producer</v>
          </cell>
          <cell r="D65">
            <v>2</v>
          </cell>
          <cell r="E65">
            <v>831</v>
          </cell>
          <cell r="F65">
            <v>1662</v>
          </cell>
          <cell r="G65">
            <v>0</v>
          </cell>
          <cell r="H65">
            <v>33.905698949462611</v>
          </cell>
          <cell r="I65">
            <v>56351</v>
          </cell>
          <cell r="J65">
            <v>0</v>
          </cell>
          <cell r="K65">
            <v>0</v>
          </cell>
          <cell r="L65">
            <v>56351</v>
          </cell>
        </row>
        <row r="66">
          <cell r="B66">
            <v>41</v>
          </cell>
          <cell r="C66" t="str">
            <v>Production Coordinator</v>
          </cell>
          <cell r="D66">
            <v>1</v>
          </cell>
          <cell r="E66">
            <v>831</v>
          </cell>
          <cell r="F66">
            <v>831</v>
          </cell>
          <cell r="G66">
            <v>0</v>
          </cell>
          <cell r="H66">
            <v>35.363867327374415</v>
          </cell>
          <cell r="I66">
            <v>29387</v>
          </cell>
          <cell r="J66">
            <v>0</v>
          </cell>
          <cell r="K66">
            <v>0</v>
          </cell>
          <cell r="L66">
            <v>29387</v>
          </cell>
        </row>
        <row r="67">
          <cell r="B67">
            <v>42</v>
          </cell>
          <cell r="C67" t="str">
            <v>Operations Specialist</v>
          </cell>
          <cell r="D67">
            <v>1</v>
          </cell>
          <cell r="E67">
            <v>831</v>
          </cell>
          <cell r="F67">
            <v>831</v>
          </cell>
          <cell r="G67">
            <v>0</v>
          </cell>
          <cell r="H67">
            <v>35.994426625930863</v>
          </cell>
          <cell r="I67">
            <v>29911</v>
          </cell>
          <cell r="J67">
            <v>0</v>
          </cell>
          <cell r="K67">
            <v>0</v>
          </cell>
          <cell r="L67">
            <v>29911</v>
          </cell>
        </row>
        <row r="68">
          <cell r="B68">
            <v>43</v>
          </cell>
          <cell r="C68" t="str">
            <v>Senior Videographer</v>
          </cell>
          <cell r="D68">
            <v>1</v>
          </cell>
          <cell r="E68">
            <v>831</v>
          </cell>
          <cell r="F68">
            <v>831</v>
          </cell>
          <cell r="G68">
            <v>8.3000000000000007</v>
          </cell>
          <cell r="H68">
            <v>18.89</v>
          </cell>
          <cell r="I68">
            <v>15698</v>
          </cell>
          <cell r="J68">
            <v>157</v>
          </cell>
          <cell r="K68">
            <v>78</v>
          </cell>
          <cell r="L68">
            <v>15933</v>
          </cell>
        </row>
        <row r="69">
          <cell r="B69">
            <v>44</v>
          </cell>
          <cell r="C69" t="str">
            <v>Videographer</v>
          </cell>
          <cell r="D69">
            <v>2</v>
          </cell>
          <cell r="E69">
            <v>831</v>
          </cell>
          <cell r="F69">
            <v>1662</v>
          </cell>
          <cell r="G69">
            <v>16.600000000000001</v>
          </cell>
          <cell r="H69">
            <v>15.55</v>
          </cell>
          <cell r="I69">
            <v>25844</v>
          </cell>
          <cell r="J69">
            <v>258</v>
          </cell>
          <cell r="K69">
            <v>129</v>
          </cell>
          <cell r="L69">
            <v>26231</v>
          </cell>
        </row>
        <row r="70">
          <cell r="B70">
            <v>45</v>
          </cell>
          <cell r="C70" t="str">
            <v>Graphics Director</v>
          </cell>
          <cell r="D70">
            <v>1</v>
          </cell>
          <cell r="E70">
            <v>831</v>
          </cell>
          <cell r="F70">
            <v>831</v>
          </cell>
          <cell r="G70">
            <v>0</v>
          </cell>
          <cell r="H70">
            <v>33.472189431705054</v>
          </cell>
          <cell r="I70">
            <v>27815</v>
          </cell>
          <cell r="J70">
            <v>0</v>
          </cell>
          <cell r="K70">
            <v>0</v>
          </cell>
          <cell r="L70">
            <v>27815</v>
          </cell>
        </row>
        <row r="71">
          <cell r="B71">
            <v>46</v>
          </cell>
          <cell r="C71" t="str">
            <v>Editor Linear/Non-linear</v>
          </cell>
          <cell r="D71">
            <v>3</v>
          </cell>
          <cell r="E71">
            <v>831</v>
          </cell>
          <cell r="F71">
            <v>2493</v>
          </cell>
          <cell r="G71">
            <v>0</v>
          </cell>
          <cell r="H71">
            <v>22.61</v>
          </cell>
          <cell r="I71">
            <v>56367</v>
          </cell>
          <cell r="J71">
            <v>0</v>
          </cell>
          <cell r="K71">
            <v>0</v>
          </cell>
          <cell r="L71">
            <v>56367</v>
          </cell>
        </row>
        <row r="72">
          <cell r="B72">
            <v>47</v>
          </cell>
          <cell r="C72" t="str">
            <v>Technical Coordinator</v>
          </cell>
          <cell r="D72">
            <v>1</v>
          </cell>
          <cell r="E72">
            <v>831</v>
          </cell>
          <cell r="F72">
            <v>831</v>
          </cell>
          <cell r="G72">
            <v>0</v>
          </cell>
          <cell r="H72">
            <v>35.363867327374415</v>
          </cell>
          <cell r="I72">
            <v>29387</v>
          </cell>
          <cell r="J72">
            <v>0</v>
          </cell>
          <cell r="K72">
            <v>0</v>
          </cell>
          <cell r="L72">
            <v>29387</v>
          </cell>
        </row>
        <row r="73">
          <cell r="B73">
            <v>48</v>
          </cell>
          <cell r="C73" t="str">
            <v>Systems Engineer</v>
          </cell>
          <cell r="D73">
            <v>1</v>
          </cell>
          <cell r="E73">
            <v>831</v>
          </cell>
          <cell r="F73">
            <v>831</v>
          </cell>
          <cell r="G73">
            <v>0</v>
          </cell>
          <cell r="H73">
            <v>29.701970292419592</v>
          </cell>
          <cell r="I73">
            <v>24682</v>
          </cell>
          <cell r="J73">
            <v>0</v>
          </cell>
          <cell r="K73">
            <v>0</v>
          </cell>
          <cell r="L73">
            <v>24682</v>
          </cell>
        </row>
        <row r="74">
          <cell r="B74">
            <v>49</v>
          </cell>
          <cell r="C74" t="str">
            <v>3D animator</v>
          </cell>
          <cell r="D74">
            <v>1</v>
          </cell>
          <cell r="E74">
            <v>831</v>
          </cell>
          <cell r="F74">
            <v>831</v>
          </cell>
          <cell r="G74">
            <v>0</v>
          </cell>
          <cell r="H74">
            <v>31.58051153603569</v>
          </cell>
          <cell r="I74">
            <v>26243</v>
          </cell>
          <cell r="J74">
            <v>0</v>
          </cell>
          <cell r="K74">
            <v>0</v>
          </cell>
          <cell r="L74">
            <v>26243</v>
          </cell>
        </row>
        <row r="75">
          <cell r="B75">
            <v>50</v>
          </cell>
          <cell r="C75" t="str">
            <v>Senior A/V Technician</v>
          </cell>
          <cell r="D75">
            <v>1</v>
          </cell>
          <cell r="E75">
            <v>831</v>
          </cell>
          <cell r="F75">
            <v>831</v>
          </cell>
          <cell r="G75">
            <v>8.3000000000000007</v>
          </cell>
          <cell r="H75">
            <v>22.61</v>
          </cell>
          <cell r="I75">
            <v>18789</v>
          </cell>
          <cell r="J75">
            <v>188</v>
          </cell>
          <cell r="K75">
            <v>94</v>
          </cell>
          <cell r="L75">
            <v>19071</v>
          </cell>
        </row>
        <row r="76">
          <cell r="B76">
            <v>51</v>
          </cell>
          <cell r="C76" t="str">
            <v>A/V Technician</v>
          </cell>
          <cell r="D76">
            <v>3</v>
          </cell>
          <cell r="E76">
            <v>831</v>
          </cell>
          <cell r="F76">
            <v>2493</v>
          </cell>
          <cell r="G76">
            <v>24.9</v>
          </cell>
          <cell r="H76">
            <v>18.670000000000002</v>
          </cell>
          <cell r="I76">
            <v>46544</v>
          </cell>
          <cell r="J76">
            <v>465</v>
          </cell>
          <cell r="K76">
            <v>232</v>
          </cell>
          <cell r="L76">
            <v>47241</v>
          </cell>
        </row>
        <row r="77">
          <cell r="B77">
            <v>52</v>
          </cell>
          <cell r="C77" t="str">
            <v>Facilities Operator</v>
          </cell>
          <cell r="D77">
            <v>1</v>
          </cell>
          <cell r="E77">
            <v>831</v>
          </cell>
          <cell r="F77">
            <v>831</v>
          </cell>
          <cell r="G77">
            <v>8.3000000000000007</v>
          </cell>
          <cell r="H77">
            <v>18.670000000000002</v>
          </cell>
          <cell r="I77">
            <v>15515</v>
          </cell>
          <cell r="J77">
            <v>155</v>
          </cell>
          <cell r="K77">
            <v>77</v>
          </cell>
          <cell r="L77">
            <v>15747</v>
          </cell>
        </row>
        <row r="78">
          <cell r="B78">
            <v>53</v>
          </cell>
          <cell r="C78" t="str">
            <v>Reproduction Specialist</v>
          </cell>
          <cell r="D78">
            <v>1</v>
          </cell>
          <cell r="E78">
            <v>831</v>
          </cell>
          <cell r="F78">
            <v>831</v>
          </cell>
          <cell r="G78">
            <v>8.3000000000000007</v>
          </cell>
          <cell r="H78">
            <v>11.97</v>
          </cell>
          <cell r="I78">
            <v>9947</v>
          </cell>
          <cell r="J78">
            <v>99</v>
          </cell>
          <cell r="K78">
            <v>50</v>
          </cell>
          <cell r="L78">
            <v>10096</v>
          </cell>
        </row>
        <row r="80">
          <cell r="C80" t="str">
            <v>Technical Library Services:</v>
          </cell>
        </row>
        <row r="82">
          <cell r="B82" t="str">
            <v>11T</v>
          </cell>
          <cell r="C82" t="str">
            <v>Total Direct Labor</v>
          </cell>
          <cell r="D82">
            <v>75</v>
          </cell>
          <cell r="F82">
            <v>61380</v>
          </cell>
          <cell r="G82">
            <v>447.50000000000017</v>
          </cell>
          <cell r="I82">
            <v>1079722</v>
          </cell>
          <cell r="J82">
            <v>5764</v>
          </cell>
          <cell r="K82">
            <v>2884</v>
          </cell>
          <cell r="L82">
            <v>1088370</v>
          </cell>
        </row>
        <row r="84">
          <cell r="C84" t="str">
            <v>Contract Support:</v>
          </cell>
        </row>
        <row r="85">
          <cell r="B85">
            <v>54</v>
          </cell>
          <cell r="C85" t="str">
            <v>Program Manager/Logisitcs Manager</v>
          </cell>
          <cell r="D85">
            <v>1</v>
          </cell>
          <cell r="E85">
            <v>831</v>
          </cell>
          <cell r="F85">
            <v>831</v>
          </cell>
          <cell r="G85">
            <v>0</v>
          </cell>
          <cell r="H85">
            <v>34.733308028817959</v>
          </cell>
          <cell r="I85">
            <v>28863</v>
          </cell>
          <cell r="J85">
            <v>0</v>
          </cell>
          <cell r="K85">
            <v>0</v>
          </cell>
          <cell r="L85">
            <v>28863</v>
          </cell>
        </row>
        <row r="86">
          <cell r="B86">
            <v>55</v>
          </cell>
          <cell r="C86" t="str">
            <v>Admin Services Mgr</v>
          </cell>
          <cell r="D86">
            <v>1</v>
          </cell>
          <cell r="E86">
            <v>831</v>
          </cell>
          <cell r="F86">
            <v>831</v>
          </cell>
          <cell r="G86">
            <v>8.3000000000000007</v>
          </cell>
          <cell r="H86">
            <v>14.82</v>
          </cell>
          <cell r="I86">
            <v>12315</v>
          </cell>
          <cell r="J86">
            <v>123</v>
          </cell>
          <cell r="K86">
            <v>62</v>
          </cell>
          <cell r="L86">
            <v>12500</v>
          </cell>
        </row>
        <row r="88">
          <cell r="C88" t="str">
            <v xml:space="preserve">Total Contract Support </v>
          </cell>
          <cell r="D88">
            <v>2</v>
          </cell>
          <cell r="E88">
            <v>1662</v>
          </cell>
          <cell r="F88">
            <v>1662</v>
          </cell>
          <cell r="G88">
            <v>8.3000000000000007</v>
          </cell>
          <cell r="I88">
            <v>41178</v>
          </cell>
          <cell r="J88">
            <v>123</v>
          </cell>
          <cell r="K88">
            <v>62</v>
          </cell>
          <cell r="L88">
            <v>41363</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5">
        <row r="20">
          <cell r="B20">
            <v>1</v>
          </cell>
          <cell r="C20" t="str">
            <v>Deputy Logistics Manager</v>
          </cell>
          <cell r="D20">
            <v>1</v>
          </cell>
          <cell r="E20">
            <v>815</v>
          </cell>
          <cell r="F20">
            <v>815</v>
          </cell>
          <cell r="G20">
            <v>0</v>
          </cell>
          <cell r="H20">
            <v>31.567374883982431</v>
          </cell>
          <cell r="I20">
            <v>25727</v>
          </cell>
          <cell r="J20">
            <v>0</v>
          </cell>
          <cell r="K20">
            <v>0</v>
          </cell>
          <cell r="L20">
            <v>25727</v>
          </cell>
        </row>
        <row r="21">
          <cell r="B21">
            <v>2</v>
          </cell>
          <cell r="C21" t="str">
            <v>Supervisor</v>
          </cell>
          <cell r="D21">
            <v>4</v>
          </cell>
          <cell r="E21">
            <v>815</v>
          </cell>
          <cell r="F21">
            <v>3260</v>
          </cell>
          <cell r="G21">
            <v>0</v>
          </cell>
          <cell r="H21">
            <v>22.003892189209559</v>
          </cell>
          <cell r="I21">
            <v>71733</v>
          </cell>
          <cell r="J21">
            <v>0</v>
          </cell>
          <cell r="K21">
            <v>0</v>
          </cell>
          <cell r="L21">
            <v>71733</v>
          </cell>
        </row>
        <row r="22">
          <cell r="B22">
            <v>3</v>
          </cell>
          <cell r="C22" t="str">
            <v>NASA Screener</v>
          </cell>
          <cell r="D22">
            <v>1</v>
          </cell>
          <cell r="E22">
            <v>815</v>
          </cell>
          <cell r="F22">
            <v>815</v>
          </cell>
          <cell r="G22">
            <v>0</v>
          </cell>
          <cell r="H22">
            <v>23.540880479440915</v>
          </cell>
          <cell r="I22">
            <v>19186</v>
          </cell>
          <cell r="J22">
            <v>0</v>
          </cell>
          <cell r="K22">
            <v>0</v>
          </cell>
          <cell r="L22">
            <v>19186</v>
          </cell>
        </row>
        <row r="23">
          <cell r="B23">
            <v>4</v>
          </cell>
          <cell r="C23" t="str">
            <v>Vehicle Dispatcher/ move coordinator (lead)</v>
          </cell>
          <cell r="D23">
            <v>1</v>
          </cell>
          <cell r="E23">
            <v>794</v>
          </cell>
          <cell r="F23">
            <v>794</v>
          </cell>
          <cell r="G23">
            <v>7.9</v>
          </cell>
          <cell r="H23">
            <v>12.41</v>
          </cell>
          <cell r="I23">
            <v>9854</v>
          </cell>
          <cell r="J23">
            <v>98</v>
          </cell>
          <cell r="K23">
            <v>49</v>
          </cell>
          <cell r="L23">
            <v>10001</v>
          </cell>
        </row>
        <row r="24">
          <cell r="B24">
            <v>5</v>
          </cell>
          <cell r="C24" t="str">
            <v>Bus Operator</v>
          </cell>
          <cell r="D24">
            <v>1</v>
          </cell>
          <cell r="E24">
            <v>794</v>
          </cell>
          <cell r="F24">
            <v>794</v>
          </cell>
          <cell r="G24">
            <v>7.9</v>
          </cell>
          <cell r="H24">
            <v>12.81</v>
          </cell>
          <cell r="I24">
            <v>10171</v>
          </cell>
          <cell r="J24">
            <v>101</v>
          </cell>
          <cell r="K24">
            <v>51</v>
          </cell>
          <cell r="L24">
            <v>10323</v>
          </cell>
        </row>
        <row r="25">
          <cell r="B25">
            <v>6</v>
          </cell>
          <cell r="C25" t="str">
            <v>Truck Dvr, Medium</v>
          </cell>
          <cell r="D25">
            <v>2</v>
          </cell>
          <cell r="E25">
            <v>794</v>
          </cell>
          <cell r="F25">
            <v>1588</v>
          </cell>
          <cell r="G25">
            <v>15.9</v>
          </cell>
          <cell r="H25">
            <v>10.79</v>
          </cell>
          <cell r="I25">
            <v>17135</v>
          </cell>
          <cell r="J25">
            <v>172</v>
          </cell>
          <cell r="K25">
            <v>86</v>
          </cell>
          <cell r="L25">
            <v>17393</v>
          </cell>
        </row>
        <row r="26">
          <cell r="B26">
            <v>7</v>
          </cell>
          <cell r="C26" t="str">
            <v>Truck Dvr, Medium (mail)</v>
          </cell>
          <cell r="D26">
            <v>1</v>
          </cell>
          <cell r="E26">
            <v>794</v>
          </cell>
          <cell r="F26">
            <v>794</v>
          </cell>
          <cell r="G26">
            <v>7.9</v>
          </cell>
          <cell r="H26">
            <v>11.4</v>
          </cell>
          <cell r="I26">
            <v>9052</v>
          </cell>
          <cell r="J26">
            <v>90</v>
          </cell>
          <cell r="K26">
            <v>45</v>
          </cell>
          <cell r="L26">
            <v>9187</v>
          </cell>
        </row>
        <row r="27">
          <cell r="B27">
            <v>8</v>
          </cell>
          <cell r="C27" t="str">
            <v>Truck Dvr, Heavy (TT)</v>
          </cell>
          <cell r="D27">
            <v>2</v>
          </cell>
          <cell r="E27">
            <v>794</v>
          </cell>
          <cell r="F27">
            <v>1588</v>
          </cell>
          <cell r="G27">
            <v>15.9</v>
          </cell>
          <cell r="H27">
            <v>12.21</v>
          </cell>
          <cell r="I27">
            <v>19389</v>
          </cell>
          <cell r="J27">
            <v>194</v>
          </cell>
          <cell r="K27">
            <v>97</v>
          </cell>
          <cell r="L27">
            <v>19680</v>
          </cell>
        </row>
        <row r="28">
          <cell r="B28">
            <v>9</v>
          </cell>
          <cell r="C28" t="str">
            <v>Truck Dvr, Heavy (Furniture)</v>
          </cell>
          <cell r="D28">
            <v>1</v>
          </cell>
          <cell r="E28">
            <v>794</v>
          </cell>
          <cell r="F28">
            <v>794</v>
          </cell>
          <cell r="G28">
            <v>7.9</v>
          </cell>
          <cell r="H28">
            <v>11.27</v>
          </cell>
          <cell r="I28">
            <v>8948</v>
          </cell>
          <cell r="J28">
            <v>89</v>
          </cell>
          <cell r="K28">
            <v>45</v>
          </cell>
          <cell r="L28">
            <v>9082</v>
          </cell>
        </row>
        <row r="29">
          <cell r="B29">
            <v>10</v>
          </cell>
          <cell r="C29" t="str">
            <v>Laborer, Truck Helper (Furniture)</v>
          </cell>
          <cell r="D29">
            <v>2</v>
          </cell>
          <cell r="E29">
            <v>794</v>
          </cell>
          <cell r="F29">
            <v>1588</v>
          </cell>
          <cell r="G29">
            <v>15.9</v>
          </cell>
          <cell r="H29">
            <v>10.79</v>
          </cell>
          <cell r="I29">
            <v>17135</v>
          </cell>
          <cell r="J29">
            <v>172</v>
          </cell>
          <cell r="K29">
            <v>86</v>
          </cell>
          <cell r="L29">
            <v>17393</v>
          </cell>
        </row>
        <row r="30">
          <cell r="B30">
            <v>11</v>
          </cell>
          <cell r="C30" t="str">
            <v>Laborer, Truck Helper (Furniture) Lead</v>
          </cell>
          <cell r="D30">
            <v>1</v>
          </cell>
          <cell r="E30">
            <v>794</v>
          </cell>
          <cell r="F30">
            <v>794</v>
          </cell>
          <cell r="G30">
            <v>7.9</v>
          </cell>
          <cell r="H30">
            <v>11.29</v>
          </cell>
          <cell r="I30">
            <v>8964</v>
          </cell>
          <cell r="J30">
            <v>89</v>
          </cell>
          <cell r="K30">
            <v>45</v>
          </cell>
          <cell r="L30">
            <v>9098</v>
          </cell>
        </row>
        <row r="31">
          <cell r="B31">
            <v>12</v>
          </cell>
          <cell r="C31" t="str">
            <v>Messenger, Mail Clerk, Carrier (lead)</v>
          </cell>
          <cell r="D31">
            <v>1</v>
          </cell>
          <cell r="E31">
            <v>794</v>
          </cell>
          <cell r="F31">
            <v>794</v>
          </cell>
          <cell r="G31">
            <v>7.9</v>
          </cell>
          <cell r="H31">
            <v>11.09</v>
          </cell>
          <cell r="I31">
            <v>8805</v>
          </cell>
          <cell r="J31">
            <v>88</v>
          </cell>
          <cell r="K31">
            <v>44</v>
          </cell>
          <cell r="L31">
            <v>8937</v>
          </cell>
        </row>
        <row r="32">
          <cell r="B32">
            <v>13</v>
          </cell>
          <cell r="C32" t="str">
            <v xml:space="preserve">Messenger, Mail Clerk, Carrier </v>
          </cell>
          <cell r="D32">
            <v>3</v>
          </cell>
          <cell r="E32">
            <v>794</v>
          </cell>
          <cell r="F32">
            <v>2382</v>
          </cell>
          <cell r="G32">
            <v>23.8</v>
          </cell>
          <cell r="H32">
            <v>10.59</v>
          </cell>
          <cell r="I32">
            <v>25225</v>
          </cell>
          <cell r="J32">
            <v>252</v>
          </cell>
          <cell r="K32">
            <v>126</v>
          </cell>
          <cell r="L32">
            <v>25603</v>
          </cell>
        </row>
        <row r="33">
          <cell r="B33">
            <v>14</v>
          </cell>
          <cell r="C33" t="str">
            <v>Auto/Truck Maint. Technician (lead)</v>
          </cell>
          <cell r="D33">
            <v>1</v>
          </cell>
          <cell r="E33">
            <v>794</v>
          </cell>
          <cell r="F33">
            <v>794</v>
          </cell>
          <cell r="G33">
            <v>7.9</v>
          </cell>
          <cell r="H33">
            <v>15.8</v>
          </cell>
          <cell r="I33">
            <v>12545</v>
          </cell>
          <cell r="J33">
            <v>125</v>
          </cell>
          <cell r="K33">
            <v>62</v>
          </cell>
          <cell r="L33">
            <v>12732</v>
          </cell>
        </row>
        <row r="34">
          <cell r="B34">
            <v>15</v>
          </cell>
          <cell r="C34" t="str">
            <v xml:space="preserve">Auto/Truck Maint. Technician </v>
          </cell>
          <cell r="D34">
            <v>3</v>
          </cell>
          <cell r="E34">
            <v>794</v>
          </cell>
          <cell r="F34">
            <v>2382</v>
          </cell>
          <cell r="G34">
            <v>23.8</v>
          </cell>
          <cell r="H34">
            <v>15.3</v>
          </cell>
          <cell r="I34">
            <v>36445</v>
          </cell>
          <cell r="J34">
            <v>364</v>
          </cell>
          <cell r="K34">
            <v>182</v>
          </cell>
          <cell r="L34">
            <v>36991</v>
          </cell>
        </row>
        <row r="35">
          <cell r="B35">
            <v>16</v>
          </cell>
          <cell r="C35" t="str">
            <v>Automotive Worker</v>
          </cell>
          <cell r="D35">
            <v>1</v>
          </cell>
          <cell r="E35">
            <v>794</v>
          </cell>
          <cell r="F35">
            <v>794</v>
          </cell>
          <cell r="G35">
            <v>7.9</v>
          </cell>
          <cell r="H35">
            <v>10.79</v>
          </cell>
          <cell r="I35">
            <v>8567</v>
          </cell>
          <cell r="J35">
            <v>85</v>
          </cell>
          <cell r="K35">
            <v>43</v>
          </cell>
          <cell r="L35">
            <v>8695</v>
          </cell>
        </row>
        <row r="36">
          <cell r="B36">
            <v>17</v>
          </cell>
          <cell r="C36" t="str">
            <v>Automotive Parts Clerk</v>
          </cell>
          <cell r="D36">
            <v>1</v>
          </cell>
          <cell r="E36">
            <v>794</v>
          </cell>
          <cell r="F36">
            <v>794</v>
          </cell>
          <cell r="G36">
            <v>7.9</v>
          </cell>
          <cell r="H36">
            <v>10.79</v>
          </cell>
          <cell r="I36">
            <v>8567</v>
          </cell>
          <cell r="J36">
            <v>85</v>
          </cell>
          <cell r="K36">
            <v>43</v>
          </cell>
          <cell r="L36">
            <v>8695</v>
          </cell>
        </row>
        <row r="37">
          <cell r="B37">
            <v>18</v>
          </cell>
          <cell r="C37" t="str">
            <v>Vehicle Controller</v>
          </cell>
          <cell r="D37">
            <v>1</v>
          </cell>
          <cell r="E37">
            <v>794</v>
          </cell>
          <cell r="F37">
            <v>794</v>
          </cell>
          <cell r="G37">
            <v>7.9</v>
          </cell>
          <cell r="H37">
            <v>11.27</v>
          </cell>
          <cell r="I37">
            <v>8948</v>
          </cell>
          <cell r="J37">
            <v>89</v>
          </cell>
          <cell r="K37">
            <v>45</v>
          </cell>
          <cell r="L37">
            <v>9082</v>
          </cell>
        </row>
        <row r="38">
          <cell r="B38">
            <v>19</v>
          </cell>
          <cell r="C38" t="str">
            <v>Item Manager (lead)</v>
          </cell>
          <cell r="D38">
            <v>1</v>
          </cell>
          <cell r="E38">
            <v>794</v>
          </cell>
          <cell r="F38">
            <v>794</v>
          </cell>
          <cell r="G38">
            <v>7.9</v>
          </cell>
          <cell r="H38">
            <v>13.24</v>
          </cell>
          <cell r="I38">
            <v>10513</v>
          </cell>
          <cell r="J38">
            <v>105</v>
          </cell>
          <cell r="K38">
            <v>52</v>
          </cell>
          <cell r="L38">
            <v>10670</v>
          </cell>
        </row>
        <row r="39">
          <cell r="B39">
            <v>20</v>
          </cell>
          <cell r="C39" t="str">
            <v xml:space="preserve">Item Manager </v>
          </cell>
          <cell r="D39">
            <v>1</v>
          </cell>
          <cell r="E39">
            <v>794</v>
          </cell>
          <cell r="F39">
            <v>794</v>
          </cell>
          <cell r="G39">
            <v>7.9</v>
          </cell>
          <cell r="H39">
            <v>12.74</v>
          </cell>
          <cell r="I39">
            <v>10116</v>
          </cell>
          <cell r="J39">
            <v>101</v>
          </cell>
          <cell r="K39">
            <v>50</v>
          </cell>
          <cell r="L39">
            <v>10267</v>
          </cell>
        </row>
        <row r="40">
          <cell r="B40">
            <v>21</v>
          </cell>
          <cell r="C40" t="str">
            <v>Sr. Purchase Request/ Processing Clerk</v>
          </cell>
          <cell r="D40">
            <v>1</v>
          </cell>
          <cell r="E40">
            <v>794</v>
          </cell>
          <cell r="F40">
            <v>794</v>
          </cell>
          <cell r="G40">
            <v>7.9</v>
          </cell>
          <cell r="H40">
            <v>12.74</v>
          </cell>
          <cell r="I40">
            <v>10116</v>
          </cell>
          <cell r="J40">
            <v>101</v>
          </cell>
          <cell r="K40">
            <v>50</v>
          </cell>
          <cell r="L40">
            <v>10267</v>
          </cell>
        </row>
        <row r="41">
          <cell r="B41">
            <v>22</v>
          </cell>
          <cell r="C41" t="str">
            <v>Sr. Storekeeper</v>
          </cell>
          <cell r="D41">
            <v>1</v>
          </cell>
          <cell r="E41">
            <v>794</v>
          </cell>
          <cell r="F41">
            <v>794</v>
          </cell>
          <cell r="G41">
            <v>7.9</v>
          </cell>
          <cell r="H41">
            <v>11.57</v>
          </cell>
          <cell r="I41">
            <v>9187</v>
          </cell>
          <cell r="J41">
            <v>91</v>
          </cell>
          <cell r="K41">
            <v>46</v>
          </cell>
          <cell r="L41">
            <v>9324</v>
          </cell>
        </row>
        <row r="42">
          <cell r="B42">
            <v>23</v>
          </cell>
          <cell r="C42" t="str">
            <v>Storekeeper</v>
          </cell>
          <cell r="D42">
            <v>3</v>
          </cell>
          <cell r="E42">
            <v>794</v>
          </cell>
          <cell r="F42">
            <v>2382</v>
          </cell>
          <cell r="G42">
            <v>23.8</v>
          </cell>
          <cell r="H42">
            <v>11.09</v>
          </cell>
          <cell r="I42">
            <v>26416</v>
          </cell>
          <cell r="J42">
            <v>264</v>
          </cell>
          <cell r="K42">
            <v>132</v>
          </cell>
          <cell r="L42">
            <v>26812</v>
          </cell>
        </row>
        <row r="43">
          <cell r="B43">
            <v>24</v>
          </cell>
          <cell r="C43" t="str">
            <v>Metal Cutter &amp; Burner</v>
          </cell>
          <cell r="D43">
            <v>2</v>
          </cell>
          <cell r="E43">
            <v>794</v>
          </cell>
          <cell r="F43">
            <v>1588</v>
          </cell>
          <cell r="G43">
            <v>15.9</v>
          </cell>
          <cell r="H43">
            <v>12.16</v>
          </cell>
          <cell r="I43">
            <v>19310</v>
          </cell>
          <cell r="J43">
            <v>193</v>
          </cell>
          <cell r="K43">
            <v>97</v>
          </cell>
          <cell r="L43">
            <v>19600</v>
          </cell>
        </row>
        <row r="44">
          <cell r="B44">
            <v>25</v>
          </cell>
          <cell r="C44" t="str">
            <v>Tool Crib Attendant</v>
          </cell>
          <cell r="D44">
            <v>1</v>
          </cell>
          <cell r="E44">
            <v>794</v>
          </cell>
          <cell r="F44">
            <v>794</v>
          </cell>
          <cell r="G44">
            <v>7.9</v>
          </cell>
          <cell r="H44">
            <v>13.56</v>
          </cell>
          <cell r="I44">
            <v>10767</v>
          </cell>
          <cell r="J44">
            <v>107</v>
          </cell>
          <cell r="K44">
            <v>54</v>
          </cell>
          <cell r="L44">
            <v>10928</v>
          </cell>
        </row>
        <row r="45">
          <cell r="B45">
            <v>26</v>
          </cell>
          <cell r="C45" t="str">
            <v>Prop. Disposal Data Entry Clerk</v>
          </cell>
          <cell r="D45">
            <v>1</v>
          </cell>
          <cell r="E45">
            <v>794</v>
          </cell>
          <cell r="F45">
            <v>794</v>
          </cell>
          <cell r="G45">
            <v>7.9</v>
          </cell>
          <cell r="H45">
            <v>11.09</v>
          </cell>
          <cell r="I45">
            <v>8805</v>
          </cell>
          <cell r="J45">
            <v>88</v>
          </cell>
          <cell r="K45">
            <v>44</v>
          </cell>
          <cell r="L45">
            <v>8937</v>
          </cell>
        </row>
        <row r="46">
          <cell r="B46">
            <v>27</v>
          </cell>
          <cell r="C46" t="str">
            <v>Disposal Warehouseman (lead)</v>
          </cell>
          <cell r="D46">
            <v>1</v>
          </cell>
          <cell r="E46">
            <v>794</v>
          </cell>
          <cell r="F46">
            <v>794</v>
          </cell>
          <cell r="G46">
            <v>7.9</v>
          </cell>
          <cell r="H46">
            <v>11.59</v>
          </cell>
          <cell r="I46">
            <v>9202</v>
          </cell>
          <cell r="J46">
            <v>92</v>
          </cell>
          <cell r="K46">
            <v>46</v>
          </cell>
          <cell r="L46">
            <v>9340</v>
          </cell>
        </row>
        <row r="47">
          <cell r="B47">
            <v>28</v>
          </cell>
          <cell r="C47" t="str">
            <v xml:space="preserve">Disposal Warehouseman </v>
          </cell>
          <cell r="D47">
            <v>2</v>
          </cell>
          <cell r="E47">
            <v>794</v>
          </cell>
          <cell r="F47">
            <v>1588</v>
          </cell>
          <cell r="G47">
            <v>15.9</v>
          </cell>
          <cell r="H47">
            <v>11.09</v>
          </cell>
          <cell r="I47">
            <v>17611</v>
          </cell>
          <cell r="J47">
            <v>176</v>
          </cell>
          <cell r="K47">
            <v>88</v>
          </cell>
          <cell r="L47">
            <v>17875</v>
          </cell>
        </row>
        <row r="48">
          <cell r="B48">
            <v>29</v>
          </cell>
          <cell r="C48" t="str">
            <v>Freight Traffic Specialist</v>
          </cell>
          <cell r="D48">
            <v>1</v>
          </cell>
          <cell r="E48">
            <v>794</v>
          </cell>
          <cell r="F48">
            <v>794</v>
          </cell>
          <cell r="G48">
            <v>7.9</v>
          </cell>
          <cell r="H48">
            <v>13.26</v>
          </cell>
          <cell r="I48">
            <v>10528</v>
          </cell>
          <cell r="J48">
            <v>105</v>
          </cell>
          <cell r="K48">
            <v>52</v>
          </cell>
          <cell r="L48">
            <v>10685</v>
          </cell>
        </row>
        <row r="49">
          <cell r="B49">
            <v>30</v>
          </cell>
          <cell r="C49" t="str">
            <v>Sr Receiving Clerk</v>
          </cell>
          <cell r="D49">
            <v>1</v>
          </cell>
          <cell r="E49">
            <v>794</v>
          </cell>
          <cell r="F49">
            <v>794</v>
          </cell>
          <cell r="G49">
            <v>7.9</v>
          </cell>
          <cell r="H49">
            <v>11.63</v>
          </cell>
          <cell r="I49">
            <v>9234</v>
          </cell>
          <cell r="J49">
            <v>92</v>
          </cell>
          <cell r="K49">
            <v>46</v>
          </cell>
          <cell r="L49">
            <v>9372</v>
          </cell>
        </row>
        <row r="50">
          <cell r="B50">
            <v>31</v>
          </cell>
          <cell r="C50" t="str">
            <v>Receiving Clerk</v>
          </cell>
          <cell r="D50">
            <v>2</v>
          </cell>
          <cell r="E50">
            <v>794</v>
          </cell>
          <cell r="F50">
            <v>1588</v>
          </cell>
          <cell r="G50">
            <v>15.9</v>
          </cell>
          <cell r="H50">
            <v>11.17</v>
          </cell>
          <cell r="I50">
            <v>17738</v>
          </cell>
          <cell r="J50">
            <v>178</v>
          </cell>
          <cell r="K50">
            <v>89</v>
          </cell>
          <cell r="L50">
            <v>18005</v>
          </cell>
        </row>
        <row r="51">
          <cell r="B51">
            <v>32</v>
          </cell>
          <cell r="C51" t="str">
            <v>Supply Technician</v>
          </cell>
          <cell r="D51">
            <v>1</v>
          </cell>
          <cell r="E51">
            <v>815</v>
          </cell>
          <cell r="F51">
            <v>815</v>
          </cell>
          <cell r="G51">
            <v>8.1999999999999993</v>
          </cell>
          <cell r="H51">
            <v>15.74</v>
          </cell>
          <cell r="I51">
            <v>12828</v>
          </cell>
          <cell r="J51">
            <v>129</v>
          </cell>
          <cell r="K51">
            <v>65</v>
          </cell>
          <cell r="L51">
            <v>13022</v>
          </cell>
        </row>
        <row r="52">
          <cell r="B52">
            <v>33</v>
          </cell>
          <cell r="C52" t="str">
            <v>Property Management Clerk</v>
          </cell>
          <cell r="D52">
            <v>2</v>
          </cell>
          <cell r="E52">
            <v>794</v>
          </cell>
          <cell r="F52">
            <v>1588</v>
          </cell>
          <cell r="G52">
            <v>15.9</v>
          </cell>
          <cell r="H52">
            <v>11.32</v>
          </cell>
          <cell r="I52">
            <v>17976</v>
          </cell>
          <cell r="J52">
            <v>180</v>
          </cell>
          <cell r="K52">
            <v>90</v>
          </cell>
          <cell r="L52">
            <v>18246</v>
          </cell>
        </row>
        <row r="53">
          <cell r="B53">
            <v>34</v>
          </cell>
          <cell r="C53" t="str">
            <v>Correspondence Management Clerk, Lead</v>
          </cell>
          <cell r="D53">
            <v>1</v>
          </cell>
          <cell r="E53">
            <v>794</v>
          </cell>
          <cell r="F53">
            <v>794</v>
          </cell>
          <cell r="G53">
            <v>7.9</v>
          </cell>
          <cell r="H53">
            <v>11.15</v>
          </cell>
          <cell r="I53">
            <v>8853</v>
          </cell>
          <cell r="J53">
            <v>88</v>
          </cell>
          <cell r="K53">
            <v>44</v>
          </cell>
          <cell r="L53">
            <v>8985</v>
          </cell>
        </row>
        <row r="54">
          <cell r="B54">
            <v>35</v>
          </cell>
          <cell r="C54" t="str">
            <v>Correspondence Management Clerk</v>
          </cell>
          <cell r="D54">
            <v>1</v>
          </cell>
          <cell r="E54">
            <v>794</v>
          </cell>
          <cell r="F54">
            <v>794</v>
          </cell>
          <cell r="G54">
            <v>7.9</v>
          </cell>
          <cell r="H54">
            <v>10.65</v>
          </cell>
          <cell r="I54">
            <v>8456</v>
          </cell>
          <cell r="J54">
            <v>84</v>
          </cell>
          <cell r="K54">
            <v>42</v>
          </cell>
          <cell r="L54">
            <v>8582</v>
          </cell>
        </row>
        <row r="55">
          <cell r="B55">
            <v>36</v>
          </cell>
          <cell r="C55" t="str">
            <v>Relief Worker</v>
          </cell>
          <cell r="D55">
            <v>1</v>
          </cell>
          <cell r="E55">
            <v>794</v>
          </cell>
          <cell r="F55">
            <v>794</v>
          </cell>
          <cell r="G55">
            <v>7.9</v>
          </cell>
          <cell r="H55">
            <v>10.33</v>
          </cell>
          <cell r="I55">
            <v>8202</v>
          </cell>
          <cell r="J55">
            <v>82</v>
          </cell>
          <cell r="K55">
            <v>41</v>
          </cell>
          <cell r="L55">
            <v>8325</v>
          </cell>
        </row>
        <row r="57">
          <cell r="C57" t="str">
            <v>Administrative:</v>
          </cell>
        </row>
        <row r="59">
          <cell r="C59" t="str">
            <v>Scientific Information:</v>
          </cell>
        </row>
        <row r="61">
          <cell r="C61" t="str">
            <v>Video Support Services:</v>
          </cell>
        </row>
        <row r="62">
          <cell r="B62">
            <v>37</v>
          </cell>
          <cell r="C62" t="str">
            <v>Video  Manager/Supervisor</v>
          </cell>
          <cell r="D62">
            <v>1</v>
          </cell>
          <cell r="E62">
            <v>815</v>
          </cell>
          <cell r="F62">
            <v>815</v>
          </cell>
          <cell r="G62">
            <v>0</v>
          </cell>
          <cell r="H62">
            <v>45.163809759105952</v>
          </cell>
          <cell r="I62">
            <v>36809</v>
          </cell>
          <cell r="J62">
            <v>0</v>
          </cell>
          <cell r="K62">
            <v>0</v>
          </cell>
          <cell r="L62">
            <v>36809</v>
          </cell>
        </row>
        <row r="63">
          <cell r="B63">
            <v>38</v>
          </cell>
          <cell r="C63" t="str">
            <v>Supervising Producer</v>
          </cell>
          <cell r="D63">
            <v>1</v>
          </cell>
          <cell r="E63">
            <v>815</v>
          </cell>
          <cell r="F63">
            <v>815</v>
          </cell>
          <cell r="G63">
            <v>0</v>
          </cell>
          <cell r="H63">
            <v>42.313156263548656</v>
          </cell>
          <cell r="I63">
            <v>34485</v>
          </cell>
          <cell r="J63">
            <v>0</v>
          </cell>
          <cell r="K63">
            <v>0</v>
          </cell>
          <cell r="L63">
            <v>34485</v>
          </cell>
        </row>
        <row r="64">
          <cell r="B64">
            <v>39</v>
          </cell>
          <cell r="C64" t="str">
            <v>Senior Producer</v>
          </cell>
          <cell r="D64">
            <v>1</v>
          </cell>
          <cell r="E64">
            <v>815</v>
          </cell>
          <cell r="F64">
            <v>815</v>
          </cell>
          <cell r="G64">
            <v>0</v>
          </cell>
          <cell r="H64">
            <v>37.583961524375255</v>
          </cell>
          <cell r="I64">
            <v>30631</v>
          </cell>
          <cell r="J64">
            <v>0</v>
          </cell>
          <cell r="K64">
            <v>0</v>
          </cell>
          <cell r="L64">
            <v>30631</v>
          </cell>
        </row>
        <row r="65">
          <cell r="B65">
            <v>40</v>
          </cell>
          <cell r="C65" t="str">
            <v>Producer</v>
          </cell>
          <cell r="D65">
            <v>2</v>
          </cell>
          <cell r="E65">
            <v>815</v>
          </cell>
          <cell r="F65">
            <v>1630</v>
          </cell>
          <cell r="G65">
            <v>0</v>
          </cell>
          <cell r="H65">
            <v>33.905698949462611</v>
          </cell>
          <cell r="I65">
            <v>55266</v>
          </cell>
          <cell r="J65">
            <v>0</v>
          </cell>
          <cell r="K65">
            <v>0</v>
          </cell>
          <cell r="L65">
            <v>55266</v>
          </cell>
        </row>
        <row r="66">
          <cell r="B66">
            <v>41</v>
          </cell>
          <cell r="C66" t="str">
            <v>Production Coordinator</v>
          </cell>
          <cell r="D66">
            <v>1</v>
          </cell>
          <cell r="E66">
            <v>815</v>
          </cell>
          <cell r="F66">
            <v>815</v>
          </cell>
          <cell r="G66">
            <v>0</v>
          </cell>
          <cell r="H66">
            <v>35.363867327374415</v>
          </cell>
          <cell r="I66">
            <v>28822</v>
          </cell>
          <cell r="J66">
            <v>0</v>
          </cell>
          <cell r="K66">
            <v>0</v>
          </cell>
          <cell r="L66">
            <v>28822</v>
          </cell>
        </row>
        <row r="67">
          <cell r="B67">
            <v>42</v>
          </cell>
          <cell r="C67" t="str">
            <v>Operations Specialist</v>
          </cell>
          <cell r="D67">
            <v>1</v>
          </cell>
          <cell r="E67">
            <v>815</v>
          </cell>
          <cell r="F67">
            <v>815</v>
          </cell>
          <cell r="G67">
            <v>0</v>
          </cell>
          <cell r="H67">
            <v>35.994426625930863</v>
          </cell>
          <cell r="I67">
            <v>29335</v>
          </cell>
          <cell r="J67">
            <v>0</v>
          </cell>
          <cell r="K67">
            <v>0</v>
          </cell>
          <cell r="L67">
            <v>29335</v>
          </cell>
        </row>
        <row r="68">
          <cell r="B68">
            <v>43</v>
          </cell>
          <cell r="C68" t="str">
            <v>Senior Videographer</v>
          </cell>
          <cell r="D68">
            <v>1</v>
          </cell>
          <cell r="E68">
            <v>815</v>
          </cell>
          <cell r="F68">
            <v>815</v>
          </cell>
          <cell r="G68">
            <v>8.1999999999999993</v>
          </cell>
          <cell r="H68">
            <v>18.89</v>
          </cell>
          <cell r="I68">
            <v>15395</v>
          </cell>
          <cell r="J68">
            <v>155</v>
          </cell>
          <cell r="K68">
            <v>77</v>
          </cell>
          <cell r="L68">
            <v>15627</v>
          </cell>
        </row>
        <row r="69">
          <cell r="B69">
            <v>44</v>
          </cell>
          <cell r="C69" t="str">
            <v>Videographer</v>
          </cell>
          <cell r="D69">
            <v>2</v>
          </cell>
          <cell r="E69">
            <v>815</v>
          </cell>
          <cell r="F69">
            <v>1630</v>
          </cell>
          <cell r="G69">
            <v>16.3</v>
          </cell>
          <cell r="H69">
            <v>15.55</v>
          </cell>
          <cell r="I69">
            <v>25347</v>
          </cell>
          <cell r="J69">
            <v>253</v>
          </cell>
          <cell r="K69">
            <v>127</v>
          </cell>
          <cell r="L69">
            <v>25727</v>
          </cell>
        </row>
        <row r="70">
          <cell r="B70">
            <v>45</v>
          </cell>
          <cell r="C70" t="str">
            <v>Graphics Director</v>
          </cell>
          <cell r="D70">
            <v>1</v>
          </cell>
          <cell r="E70">
            <v>815</v>
          </cell>
          <cell r="F70">
            <v>815</v>
          </cell>
          <cell r="G70">
            <v>0</v>
          </cell>
          <cell r="H70">
            <v>33.472189431705054</v>
          </cell>
          <cell r="I70">
            <v>27280</v>
          </cell>
          <cell r="J70">
            <v>0</v>
          </cell>
          <cell r="K70">
            <v>0</v>
          </cell>
          <cell r="L70">
            <v>27280</v>
          </cell>
        </row>
        <row r="71">
          <cell r="B71">
            <v>46</v>
          </cell>
          <cell r="C71" t="str">
            <v>Editor Linear/Non-linear</v>
          </cell>
          <cell r="D71">
            <v>3</v>
          </cell>
          <cell r="E71">
            <v>815</v>
          </cell>
          <cell r="F71">
            <v>2445</v>
          </cell>
          <cell r="G71">
            <v>0</v>
          </cell>
          <cell r="H71">
            <v>22.61</v>
          </cell>
          <cell r="I71">
            <v>55281</v>
          </cell>
          <cell r="J71">
            <v>0</v>
          </cell>
          <cell r="K71">
            <v>0</v>
          </cell>
          <cell r="L71">
            <v>55281</v>
          </cell>
        </row>
        <row r="72">
          <cell r="B72">
            <v>47</v>
          </cell>
          <cell r="C72" t="str">
            <v>Technical Coordinator</v>
          </cell>
          <cell r="D72">
            <v>1</v>
          </cell>
          <cell r="E72">
            <v>815</v>
          </cell>
          <cell r="F72">
            <v>815</v>
          </cell>
          <cell r="G72">
            <v>0</v>
          </cell>
          <cell r="H72">
            <v>35.363867327374415</v>
          </cell>
          <cell r="I72">
            <v>28822</v>
          </cell>
          <cell r="J72">
            <v>0</v>
          </cell>
          <cell r="K72">
            <v>0</v>
          </cell>
          <cell r="L72">
            <v>28822</v>
          </cell>
        </row>
        <row r="73">
          <cell r="B73">
            <v>48</v>
          </cell>
          <cell r="C73" t="str">
            <v>Systems Engineer</v>
          </cell>
          <cell r="D73">
            <v>1</v>
          </cell>
          <cell r="E73">
            <v>815</v>
          </cell>
          <cell r="F73">
            <v>815</v>
          </cell>
          <cell r="G73">
            <v>0</v>
          </cell>
          <cell r="H73">
            <v>29.701970292419592</v>
          </cell>
          <cell r="I73">
            <v>24207</v>
          </cell>
          <cell r="J73">
            <v>0</v>
          </cell>
          <cell r="K73">
            <v>0</v>
          </cell>
          <cell r="L73">
            <v>24207</v>
          </cell>
        </row>
        <row r="74">
          <cell r="B74">
            <v>49</v>
          </cell>
          <cell r="C74" t="str">
            <v>3D animator</v>
          </cell>
          <cell r="D74">
            <v>1</v>
          </cell>
          <cell r="E74">
            <v>815</v>
          </cell>
          <cell r="F74">
            <v>815</v>
          </cell>
          <cell r="G74">
            <v>0</v>
          </cell>
          <cell r="H74">
            <v>31.58051153603569</v>
          </cell>
          <cell r="I74">
            <v>25738</v>
          </cell>
          <cell r="J74">
            <v>0</v>
          </cell>
          <cell r="K74">
            <v>0</v>
          </cell>
          <cell r="L74">
            <v>25738</v>
          </cell>
        </row>
        <row r="75">
          <cell r="B75">
            <v>50</v>
          </cell>
          <cell r="C75" t="str">
            <v>Senior A/V Technician</v>
          </cell>
          <cell r="D75">
            <v>1</v>
          </cell>
          <cell r="E75">
            <v>815</v>
          </cell>
          <cell r="F75">
            <v>815</v>
          </cell>
          <cell r="G75">
            <v>8.1999999999999993</v>
          </cell>
          <cell r="H75">
            <v>22.61</v>
          </cell>
          <cell r="I75">
            <v>18427</v>
          </cell>
          <cell r="J75">
            <v>185</v>
          </cell>
          <cell r="K75">
            <v>93</v>
          </cell>
          <cell r="L75">
            <v>18705</v>
          </cell>
        </row>
        <row r="76">
          <cell r="B76">
            <v>51</v>
          </cell>
          <cell r="C76" t="str">
            <v>A/V Technician</v>
          </cell>
          <cell r="D76">
            <v>3</v>
          </cell>
          <cell r="E76">
            <v>815</v>
          </cell>
          <cell r="F76">
            <v>2445</v>
          </cell>
          <cell r="G76">
            <v>24.5</v>
          </cell>
          <cell r="H76">
            <v>18.670000000000002</v>
          </cell>
          <cell r="I76">
            <v>45648</v>
          </cell>
          <cell r="J76">
            <v>457</v>
          </cell>
          <cell r="K76">
            <v>229</v>
          </cell>
          <cell r="L76">
            <v>46334</v>
          </cell>
        </row>
        <row r="77">
          <cell r="B77">
            <v>52</v>
          </cell>
          <cell r="C77" t="str">
            <v>Facilities Operator</v>
          </cell>
          <cell r="D77">
            <v>1</v>
          </cell>
          <cell r="E77">
            <v>815</v>
          </cell>
          <cell r="F77">
            <v>815</v>
          </cell>
          <cell r="G77">
            <v>8.1999999999999993</v>
          </cell>
          <cell r="H77">
            <v>18.670000000000002</v>
          </cell>
          <cell r="I77">
            <v>15216</v>
          </cell>
          <cell r="J77">
            <v>153</v>
          </cell>
          <cell r="K77">
            <v>77</v>
          </cell>
          <cell r="L77">
            <v>15446</v>
          </cell>
        </row>
        <row r="78">
          <cell r="B78">
            <v>53</v>
          </cell>
          <cell r="C78" t="str">
            <v>Reproduction Specialist</v>
          </cell>
          <cell r="D78">
            <v>1</v>
          </cell>
          <cell r="E78">
            <v>815</v>
          </cell>
          <cell r="F78">
            <v>815</v>
          </cell>
          <cell r="G78">
            <v>8.1999999999999993</v>
          </cell>
          <cell r="H78">
            <v>11.97</v>
          </cell>
          <cell r="I78">
            <v>9756</v>
          </cell>
          <cell r="J78">
            <v>98</v>
          </cell>
          <cell r="K78">
            <v>49</v>
          </cell>
          <cell r="L78">
            <v>9903</v>
          </cell>
        </row>
        <row r="80">
          <cell r="C80" t="str">
            <v>Technical Library Services:</v>
          </cell>
        </row>
        <row r="82">
          <cell r="B82" t="str">
            <v>12T</v>
          </cell>
          <cell r="D82">
            <v>75</v>
          </cell>
          <cell r="F82">
            <v>60180</v>
          </cell>
          <cell r="G82">
            <v>438.29999999999984</v>
          </cell>
          <cell r="I82">
            <v>1058719</v>
          </cell>
          <cell r="J82">
            <v>5650</v>
          </cell>
          <cell r="K82">
            <v>2829</v>
          </cell>
          <cell r="L82">
            <v>1067198</v>
          </cell>
        </row>
        <row r="84">
          <cell r="C84" t="str">
            <v>Contract Support:</v>
          </cell>
        </row>
        <row r="85">
          <cell r="B85">
            <v>54</v>
          </cell>
          <cell r="C85" t="str">
            <v>Program Manager/Logisitcs Manager</v>
          </cell>
          <cell r="D85">
            <v>1</v>
          </cell>
          <cell r="E85">
            <v>815</v>
          </cell>
          <cell r="F85">
            <v>815</v>
          </cell>
          <cell r="G85">
            <v>0</v>
          </cell>
          <cell r="H85">
            <v>34.733308028817959</v>
          </cell>
          <cell r="I85">
            <v>28308</v>
          </cell>
          <cell r="J85">
            <v>0</v>
          </cell>
          <cell r="K85">
            <v>0</v>
          </cell>
          <cell r="L85">
            <v>28308</v>
          </cell>
        </row>
        <row r="86">
          <cell r="B86">
            <v>55</v>
          </cell>
          <cell r="C86" t="str">
            <v>Admin Services Mgr</v>
          </cell>
          <cell r="D86">
            <v>1</v>
          </cell>
          <cell r="E86">
            <v>815</v>
          </cell>
          <cell r="F86">
            <v>815</v>
          </cell>
          <cell r="G86">
            <v>8.1999999999999993</v>
          </cell>
          <cell r="H86">
            <v>14.82</v>
          </cell>
          <cell r="I86">
            <v>12078</v>
          </cell>
          <cell r="J86">
            <v>122</v>
          </cell>
          <cell r="K86">
            <v>61</v>
          </cell>
          <cell r="L86">
            <v>12261</v>
          </cell>
        </row>
        <row r="88">
          <cell r="C88" t="str">
            <v xml:space="preserve">Total Contract Support </v>
          </cell>
          <cell r="D88">
            <v>2</v>
          </cell>
          <cell r="E88">
            <v>1630</v>
          </cell>
          <cell r="F88">
            <v>1630</v>
          </cell>
          <cell r="G88">
            <v>8.1999999999999993</v>
          </cell>
          <cell r="I88">
            <v>40386</v>
          </cell>
          <cell r="J88">
            <v>122</v>
          </cell>
          <cell r="K88">
            <v>61</v>
          </cell>
          <cell r="L88">
            <v>40569</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Table of Contents"/>
      <sheetName val="Productive Hours"/>
      <sheetName val="Labor Class &amp; Escalation"/>
      <sheetName val="Direct Labor Rate Base Period 1"/>
      <sheetName val="Direct Labor Rate Base Year 2"/>
      <sheetName val="Direct Labor Rate Option Year 1"/>
      <sheetName val="Direct Labor Rate Option Year 2"/>
      <sheetName val="Direct Labor Rate Option Year 3"/>
      <sheetName val="Direct Labor Rate Option Pd 4"/>
      <sheetName val="IDIQ Burdened Labor"/>
      <sheetName val="OH-G&amp;A-Fee Application"/>
      <sheetName val="Rates Summary"/>
      <sheetName val="ODC"/>
      <sheetName val="Additional Form F"/>
      <sheetName val="Subcontractor Lists"/>
      <sheetName val="Subcontractor 1"/>
      <sheetName val="Subcontractor 2"/>
      <sheetName val="Subcontractor 3"/>
      <sheetName val="Subcontractor 4"/>
      <sheetName val="Subcontractor 5"/>
      <sheetName val="Subcontractor 6"/>
      <sheetName val="Subcontractor 7"/>
      <sheetName val="Subcontractor 8"/>
      <sheetName val="Subcontractor 9"/>
      <sheetName val="Subcontractor 10"/>
      <sheetName val="Subcontractor Summary"/>
      <sheetName val="Staffing WBS 1.0"/>
      <sheetName val="Staffing WBS 2.0"/>
      <sheetName val="Staffing WBS 3.0"/>
      <sheetName val="Staffing WBS 4.0"/>
      <sheetName val="Staffing WBS 5.0"/>
      <sheetName val="Staffing WBS 6.0"/>
      <sheetName val="Staffing WBS Total"/>
      <sheetName val="1.0"/>
      <sheetName val="2.0"/>
      <sheetName val="3.0"/>
      <sheetName val="4.0"/>
      <sheetName val="5.0"/>
      <sheetName val="6.0"/>
      <sheetName val="Total"/>
      <sheetName val="Productive Hr Summary"/>
      <sheetName val="WBS Structure"/>
      <sheetName val="Labor Cost by WBS"/>
      <sheetName val="Cost by WBS"/>
      <sheetName val="Labor Cost with fee by WBS"/>
      <sheetName val="WYE by WBS"/>
      <sheetName val="Dir Lab ST Rate Summary"/>
      <sheetName val="Dir Lab Eff ST Rate Summary"/>
      <sheetName val="Dir Lab OT Rate Summary"/>
      <sheetName val="Labor Fringe by WBS"/>
      <sheetName val="Overhead by WBS"/>
      <sheetName val="GandA by WBS"/>
      <sheetName val="Labor Cost Other by WBS"/>
    </sheetNames>
    <sheetDataSet>
      <sheetData sheetId="0"/>
      <sheetData sheetId="1"/>
      <sheetData sheetId="2"/>
      <sheetData sheetId="3">
        <row r="4">
          <cell r="R4" t="str">
            <v>Exempt</v>
          </cell>
        </row>
        <row r="5">
          <cell r="Q5" t="str">
            <v>Analyst I</v>
          </cell>
          <cell r="R5" t="str">
            <v>Non-Represented/Non-Exempt</v>
          </cell>
        </row>
        <row r="6">
          <cell r="Q6" t="str">
            <v>Analyst II</v>
          </cell>
        </row>
        <row r="7">
          <cell r="Q7" t="str">
            <v>Analyst III</v>
          </cell>
          <cell r="R7">
            <v>0</v>
          </cell>
        </row>
        <row r="8">
          <cell r="Q8" t="str">
            <v>Business Specialist I</v>
          </cell>
          <cell r="R8">
            <v>0</v>
          </cell>
        </row>
        <row r="9">
          <cell r="Q9" t="str">
            <v>Business Specialist II</v>
          </cell>
          <cell r="R9">
            <v>0</v>
          </cell>
        </row>
        <row r="10">
          <cell r="Q10" t="str">
            <v>Business Specialist III</v>
          </cell>
          <cell r="R10">
            <v>0</v>
          </cell>
        </row>
        <row r="11">
          <cell r="Q11" t="str">
            <v>Business Specialist IV</v>
          </cell>
          <cell r="R11">
            <v>0</v>
          </cell>
        </row>
        <row r="12">
          <cell r="Q12" t="str">
            <v>Cost Estimator/Analyst I</v>
          </cell>
          <cell r="R12">
            <v>0</v>
          </cell>
        </row>
        <row r="13">
          <cell r="Q13" t="str">
            <v>Cost Estimator/Analyst II</v>
          </cell>
          <cell r="R13">
            <v>0</v>
          </cell>
        </row>
        <row r="14">
          <cell r="Q14" t="str">
            <v>Cost Estimator/Analyst III</v>
          </cell>
          <cell r="R14">
            <v>0</v>
          </cell>
        </row>
        <row r="15">
          <cell r="Q15" t="str">
            <v>Engineer I</v>
          </cell>
          <cell r="R15">
            <v>0</v>
          </cell>
        </row>
        <row r="16">
          <cell r="Q16" t="str">
            <v>Engineer II</v>
          </cell>
          <cell r="R16">
            <v>0</v>
          </cell>
        </row>
        <row r="17">
          <cell r="Q17" t="str">
            <v>Engineer III</v>
          </cell>
          <cell r="R17">
            <v>0</v>
          </cell>
        </row>
        <row r="18">
          <cell r="Q18" t="str">
            <v>Engineer IV</v>
          </cell>
          <cell r="R18">
            <v>0</v>
          </cell>
        </row>
        <row r="19">
          <cell r="Q19" t="str">
            <v>Engineer V</v>
          </cell>
          <cell r="R19">
            <v>0</v>
          </cell>
        </row>
        <row r="20">
          <cell r="Q20" t="str">
            <v>Intern I</v>
          </cell>
          <cell r="R20">
            <v>0</v>
          </cell>
        </row>
        <row r="21">
          <cell r="Q21" t="str">
            <v>Intern II</v>
          </cell>
        </row>
        <row r="22">
          <cell r="Q22" t="str">
            <v>IT Support Specialist II</v>
          </cell>
        </row>
        <row r="23">
          <cell r="Q23" t="str">
            <v>IT Support Specialist  III</v>
          </cell>
        </row>
        <row r="24">
          <cell r="Q24" t="str">
            <v>Manager</v>
          </cell>
        </row>
        <row r="25">
          <cell r="Q25" t="str">
            <v>Management Analyst III</v>
          </cell>
        </row>
        <row r="26">
          <cell r="Q26" t="str">
            <v>Programmer I</v>
          </cell>
        </row>
        <row r="27">
          <cell r="Q27" t="str">
            <v>Programmer II</v>
          </cell>
        </row>
        <row r="28">
          <cell r="Q28" t="str">
            <v>Program Manager</v>
          </cell>
        </row>
        <row r="29">
          <cell r="Q29" t="str">
            <v>Scheduler II</v>
          </cell>
        </row>
        <row r="30">
          <cell r="Q30" t="str">
            <v>Schedule Analyst II</v>
          </cell>
        </row>
        <row r="31">
          <cell r="Q31" t="str">
            <v>Schedule Analyst III</v>
          </cell>
        </row>
        <row r="32">
          <cell r="Q32" t="str">
            <v xml:space="preserve">Subject Matter Expert </v>
          </cell>
        </row>
        <row r="33">
          <cell r="Q33"/>
        </row>
      </sheetData>
      <sheetData sheetId="4"/>
      <sheetData sheetId="5"/>
      <sheetData sheetId="6"/>
      <sheetData sheetId="7"/>
      <sheetData sheetId="8"/>
      <sheetData sheetId="9"/>
      <sheetData sheetId="10"/>
      <sheetData sheetId="11"/>
      <sheetData sheetId="12"/>
      <sheetData sheetId="13"/>
      <sheetData sheetId="14"/>
      <sheetData sheetId="15">
        <row r="5">
          <cell r="C5"/>
        </row>
        <row r="6">
          <cell r="C6"/>
        </row>
        <row r="7">
          <cell r="C7"/>
        </row>
        <row r="8">
          <cell r="C8"/>
        </row>
        <row r="9">
          <cell r="C9"/>
        </row>
        <row r="10">
          <cell r="C10"/>
        </row>
        <row r="11">
          <cell r="C11"/>
        </row>
        <row r="12">
          <cell r="C12"/>
        </row>
        <row r="13">
          <cell r="C13"/>
        </row>
        <row r="14">
          <cell r="C14"/>
        </row>
        <row r="15">
          <cell r="C15"/>
        </row>
        <row r="16">
          <cell r="C16"/>
        </row>
        <row r="17">
          <cell r="C17"/>
        </row>
        <row r="18">
          <cell r="C18"/>
        </row>
        <row r="19">
          <cell r="C19"/>
        </row>
        <row r="20">
          <cell r="C20"/>
        </row>
        <row r="21">
          <cell r="C21"/>
        </row>
        <row r="22">
          <cell r="C22"/>
        </row>
        <row r="23">
          <cell r="C23"/>
        </row>
        <row r="24">
          <cell r="C24"/>
        </row>
        <row r="32">
          <cell r="E32"/>
          <cell r="G32"/>
          <cell r="I32"/>
        </row>
        <row r="33">
          <cell r="E33" t="str">
            <v>Cost Plus Award Fee</v>
          </cell>
          <cell r="G33" t="str">
            <v>Major</v>
          </cell>
          <cell r="I33" t="str">
            <v>N/A - Not a Small Business</v>
          </cell>
        </row>
        <row r="34">
          <cell r="E34" t="str">
            <v>Cost Plus Fixed Fee</v>
          </cell>
          <cell r="G34" t="str">
            <v>Minor</v>
          </cell>
          <cell r="I34" t="str">
            <v>Small Business (SB)</v>
          </cell>
        </row>
        <row r="35">
          <cell r="E35" t="str">
            <v>Fixed Price</v>
          </cell>
          <cell r="I35" t="str">
            <v>Small Disadvantaged Business (SDB)</v>
          </cell>
        </row>
        <row r="36">
          <cell r="E36" t="str">
            <v>Fixed Price Incentive</v>
          </cell>
          <cell r="I36" t="str">
            <v>Women-Owned Small Business (WO)</v>
          </cell>
        </row>
        <row r="37">
          <cell r="E37" t="str">
            <v>Time and Material</v>
          </cell>
          <cell r="I37" t="str">
            <v>Veteran Owned Small Business (VO)</v>
          </cell>
        </row>
        <row r="38">
          <cell r="E38" t="str">
            <v>Other … Please Identify below, as applicable:</v>
          </cell>
          <cell r="I38" t="str">
            <v>Service Disabled Veteran-Owned SB</v>
          </cell>
        </row>
        <row r="39">
          <cell r="E39"/>
          <cell r="I39" t="str">
            <v>Historically Black Colleges &amp; Univ. (HBCU)</v>
          </cell>
        </row>
        <row r="40">
          <cell r="E40"/>
          <cell r="I40" t="str">
            <v>HUB Zone</v>
          </cell>
        </row>
        <row r="41">
          <cell r="E41"/>
          <cell r="I41" t="str">
            <v>SDB, VO, SB</v>
          </cell>
        </row>
        <row r="42">
          <cell r="E42"/>
          <cell r="I42" t="str">
            <v>SDB, VO, Service Disabled SB</v>
          </cell>
        </row>
        <row r="43">
          <cell r="E43"/>
          <cell r="I43" t="str">
            <v>WO, VO, SB</v>
          </cell>
        </row>
        <row r="44">
          <cell r="E44"/>
          <cell r="I44" t="str">
            <v>WO, VO, Service Disabled SB</v>
          </cell>
        </row>
        <row r="45">
          <cell r="E45"/>
          <cell r="I45" t="str">
            <v>Other … Please Identify below, as applicable:</v>
          </cell>
        </row>
        <row r="46">
          <cell r="E46"/>
          <cell r="I46"/>
        </row>
        <row r="47">
          <cell r="E47"/>
          <cell r="I47"/>
        </row>
        <row r="48">
          <cell r="E48"/>
          <cell r="I48"/>
        </row>
        <row r="49">
          <cell r="E49"/>
          <cell r="I49"/>
        </row>
        <row r="50">
          <cell r="E50"/>
          <cell r="I50"/>
        </row>
        <row r="51">
          <cell r="E51"/>
          <cell r="I51"/>
        </row>
        <row r="52">
          <cell r="E52"/>
          <cell r="I52"/>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4">
          <cell r="K4" t="str">
            <v/>
          </cell>
        </row>
        <row r="5">
          <cell r="K5" t="str">
            <v>1.0 GENERAL CONTRACT REQUIREMENTS</v>
          </cell>
        </row>
        <row r="6">
          <cell r="K6" t="str">
            <v>2.0 PROGRAM MANAGEMENT</v>
          </cell>
        </row>
        <row r="7">
          <cell r="K7" t="str">
            <v>3.0 CROSS-CUTTING FUNCTIONS</v>
          </cell>
        </row>
        <row r="8">
          <cell r="K8" t="str">
            <v>4.0 TECHNICAL INTEGRATION AND MANAGEMENT</v>
          </cell>
        </row>
        <row r="9">
          <cell r="K9" t="str">
            <v>5.0 FLIGHT SYSTEMS AND OPERATIONS INTEGRATION (FS&amp;OI)</v>
          </cell>
        </row>
        <row r="10">
          <cell r="K10" t="str">
            <v>6.0 PROJECT MANAGEMENT AND PROJECT INTEGRATION</v>
          </cell>
        </row>
        <row r="11">
          <cell r="K11" t="str">
            <v/>
          </cell>
        </row>
        <row r="12">
          <cell r="K12" t="str">
            <v/>
          </cell>
        </row>
        <row r="13">
          <cell r="K13" t="str">
            <v/>
          </cell>
        </row>
        <row r="14">
          <cell r="K14" t="str">
            <v/>
          </cell>
        </row>
        <row r="15">
          <cell r="K15" t="str">
            <v/>
          </cell>
        </row>
        <row r="16">
          <cell r="K16" t="str">
            <v/>
          </cell>
        </row>
        <row r="17">
          <cell r="K17" t="str">
            <v/>
          </cell>
        </row>
        <row r="18">
          <cell r="K18" t="str">
            <v/>
          </cell>
        </row>
        <row r="19">
          <cell r="K19" t="str">
            <v/>
          </cell>
        </row>
        <row r="20">
          <cell r="K20" t="str">
            <v/>
          </cell>
        </row>
        <row r="21">
          <cell r="K21" t="str">
            <v/>
          </cell>
        </row>
        <row r="22">
          <cell r="K22" t="str">
            <v/>
          </cell>
        </row>
        <row r="23">
          <cell r="K23" t="str">
            <v/>
          </cell>
        </row>
        <row r="24">
          <cell r="K24" t="str">
            <v/>
          </cell>
        </row>
        <row r="25">
          <cell r="K25" t="str">
            <v/>
          </cell>
        </row>
        <row r="26">
          <cell r="K26" t="str">
            <v/>
          </cell>
        </row>
        <row r="27">
          <cell r="K27" t="str">
            <v/>
          </cell>
        </row>
        <row r="28">
          <cell r="K28" t="str">
            <v/>
          </cell>
        </row>
        <row r="29">
          <cell r="K29" t="str">
            <v/>
          </cell>
        </row>
        <row r="30">
          <cell r="K30" t="str">
            <v/>
          </cell>
        </row>
        <row r="31">
          <cell r="K31" t="str">
            <v/>
          </cell>
        </row>
        <row r="32">
          <cell r="K32" t="str">
            <v/>
          </cell>
        </row>
        <row r="33">
          <cell r="K33" t="str">
            <v/>
          </cell>
        </row>
        <row r="34">
          <cell r="K34" t="str">
            <v/>
          </cell>
        </row>
        <row r="35">
          <cell r="K35" t="str">
            <v/>
          </cell>
        </row>
        <row r="36">
          <cell r="K36" t="str">
            <v/>
          </cell>
        </row>
        <row r="37">
          <cell r="K37" t="str">
            <v/>
          </cell>
        </row>
        <row r="38">
          <cell r="K38" t="str">
            <v/>
          </cell>
        </row>
        <row r="39">
          <cell r="K39" t="str">
            <v/>
          </cell>
        </row>
        <row r="40">
          <cell r="K40" t="str">
            <v/>
          </cell>
        </row>
        <row r="41">
          <cell r="K41" t="str">
            <v/>
          </cell>
        </row>
        <row r="42">
          <cell r="K42" t="str">
            <v/>
          </cell>
        </row>
        <row r="43">
          <cell r="K43" t="str">
            <v/>
          </cell>
        </row>
        <row r="44">
          <cell r="K44" t="str">
            <v/>
          </cell>
        </row>
        <row r="45">
          <cell r="K45" t="str">
            <v/>
          </cell>
        </row>
        <row r="46">
          <cell r="K46" t="str">
            <v/>
          </cell>
        </row>
        <row r="47">
          <cell r="K47" t="str">
            <v/>
          </cell>
        </row>
        <row r="48">
          <cell r="K48" t="str">
            <v/>
          </cell>
        </row>
        <row r="49">
          <cell r="K49" t="str">
            <v/>
          </cell>
        </row>
        <row r="50">
          <cell r="K50" t="str">
            <v/>
          </cell>
        </row>
        <row r="51">
          <cell r="K51" t="str">
            <v/>
          </cell>
        </row>
        <row r="52">
          <cell r="K52" t="str">
            <v/>
          </cell>
        </row>
        <row r="53">
          <cell r="K53" t="str">
            <v/>
          </cell>
        </row>
        <row r="54">
          <cell r="K54" t="str">
            <v/>
          </cell>
        </row>
        <row r="55">
          <cell r="K55" t="str">
            <v/>
          </cell>
        </row>
        <row r="56">
          <cell r="K56" t="str">
            <v/>
          </cell>
        </row>
        <row r="57">
          <cell r="K57" t="str">
            <v/>
          </cell>
        </row>
        <row r="58">
          <cell r="K58" t="str">
            <v/>
          </cell>
        </row>
        <row r="59">
          <cell r="K59" t="str">
            <v/>
          </cell>
        </row>
        <row r="60">
          <cell r="K60" t="str">
            <v/>
          </cell>
        </row>
        <row r="61">
          <cell r="K61" t="str">
            <v/>
          </cell>
        </row>
        <row r="62">
          <cell r="K62" t="str">
            <v/>
          </cell>
        </row>
        <row r="63">
          <cell r="K63" t="str">
            <v/>
          </cell>
        </row>
        <row r="64">
          <cell r="K64" t="str">
            <v/>
          </cell>
        </row>
        <row r="65">
          <cell r="K65" t="str">
            <v/>
          </cell>
        </row>
        <row r="66">
          <cell r="K66" t="str">
            <v/>
          </cell>
        </row>
        <row r="67">
          <cell r="K67" t="str">
            <v/>
          </cell>
        </row>
        <row r="68">
          <cell r="K68" t="str">
            <v/>
          </cell>
        </row>
        <row r="69">
          <cell r="K69" t="str">
            <v/>
          </cell>
        </row>
        <row r="70">
          <cell r="K70" t="str">
            <v/>
          </cell>
        </row>
        <row r="71">
          <cell r="K71" t="str">
            <v/>
          </cell>
        </row>
        <row r="72">
          <cell r="K72" t="str">
            <v/>
          </cell>
        </row>
        <row r="73">
          <cell r="K73" t="str">
            <v/>
          </cell>
        </row>
        <row r="74">
          <cell r="K74" t="str">
            <v/>
          </cell>
        </row>
        <row r="75">
          <cell r="K75" t="str">
            <v/>
          </cell>
        </row>
        <row r="76">
          <cell r="K76" t="str">
            <v/>
          </cell>
        </row>
        <row r="77">
          <cell r="K77" t="str">
            <v/>
          </cell>
        </row>
        <row r="78">
          <cell r="K78" t="str">
            <v/>
          </cell>
        </row>
        <row r="79">
          <cell r="K79" t="str">
            <v/>
          </cell>
        </row>
        <row r="80">
          <cell r="K80" t="str">
            <v/>
          </cell>
        </row>
        <row r="81">
          <cell r="K81" t="str">
            <v/>
          </cell>
        </row>
        <row r="82">
          <cell r="K82" t="str">
            <v/>
          </cell>
        </row>
        <row r="83">
          <cell r="K83" t="str">
            <v/>
          </cell>
        </row>
        <row r="84">
          <cell r="K84" t="str">
            <v/>
          </cell>
        </row>
        <row r="85">
          <cell r="K85" t="str">
            <v/>
          </cell>
        </row>
        <row r="86">
          <cell r="K86" t="str">
            <v/>
          </cell>
        </row>
        <row r="87">
          <cell r="K87" t="str">
            <v/>
          </cell>
        </row>
        <row r="88">
          <cell r="K88" t="str">
            <v/>
          </cell>
        </row>
        <row r="89">
          <cell r="K89" t="str">
            <v/>
          </cell>
        </row>
        <row r="90">
          <cell r="K90" t="str">
            <v/>
          </cell>
        </row>
        <row r="91">
          <cell r="K91" t="str">
            <v/>
          </cell>
        </row>
        <row r="92">
          <cell r="K92" t="str">
            <v/>
          </cell>
        </row>
        <row r="93">
          <cell r="K93" t="str">
            <v/>
          </cell>
        </row>
        <row r="94">
          <cell r="K94" t="str">
            <v/>
          </cell>
        </row>
        <row r="95">
          <cell r="K95" t="str">
            <v/>
          </cell>
        </row>
        <row r="96">
          <cell r="K96" t="str">
            <v/>
          </cell>
        </row>
        <row r="97">
          <cell r="K97" t="str">
            <v/>
          </cell>
        </row>
        <row r="98">
          <cell r="K98" t="str">
            <v/>
          </cell>
        </row>
        <row r="99">
          <cell r="K99" t="str">
            <v/>
          </cell>
        </row>
        <row r="100">
          <cell r="K100" t="str">
            <v/>
          </cell>
        </row>
        <row r="101">
          <cell r="K101" t="str">
            <v/>
          </cell>
        </row>
        <row r="102">
          <cell r="K102" t="str">
            <v/>
          </cell>
        </row>
        <row r="103">
          <cell r="K103" t="str">
            <v/>
          </cell>
        </row>
        <row r="104">
          <cell r="K104" t="str">
            <v/>
          </cell>
        </row>
        <row r="105">
          <cell r="K105" t="str">
            <v/>
          </cell>
        </row>
        <row r="106">
          <cell r="K106" t="str">
            <v/>
          </cell>
        </row>
        <row r="107">
          <cell r="K107" t="str">
            <v/>
          </cell>
        </row>
        <row r="108">
          <cell r="K108" t="str">
            <v/>
          </cell>
        </row>
        <row r="109">
          <cell r="K109" t="str">
            <v/>
          </cell>
        </row>
        <row r="110">
          <cell r="K110" t="str">
            <v/>
          </cell>
        </row>
        <row r="111">
          <cell r="K111" t="str">
            <v/>
          </cell>
        </row>
        <row r="112">
          <cell r="K112" t="str">
            <v/>
          </cell>
        </row>
        <row r="113">
          <cell r="K113" t="str">
            <v/>
          </cell>
        </row>
        <row r="114">
          <cell r="K114" t="str">
            <v/>
          </cell>
        </row>
        <row r="115">
          <cell r="K115" t="str">
            <v/>
          </cell>
        </row>
        <row r="116">
          <cell r="K116" t="str">
            <v/>
          </cell>
        </row>
        <row r="117">
          <cell r="K117" t="str">
            <v/>
          </cell>
        </row>
        <row r="118">
          <cell r="K118" t="str">
            <v/>
          </cell>
        </row>
        <row r="119">
          <cell r="K119" t="str">
            <v/>
          </cell>
        </row>
        <row r="120">
          <cell r="K120" t="str">
            <v/>
          </cell>
        </row>
        <row r="121">
          <cell r="K121" t="str">
            <v/>
          </cell>
        </row>
        <row r="122">
          <cell r="K122" t="str">
            <v/>
          </cell>
        </row>
        <row r="123">
          <cell r="K123" t="str">
            <v/>
          </cell>
        </row>
        <row r="124">
          <cell r="K124" t="str">
            <v/>
          </cell>
        </row>
        <row r="125">
          <cell r="K125" t="str">
            <v/>
          </cell>
        </row>
        <row r="126">
          <cell r="K126" t="str">
            <v/>
          </cell>
        </row>
        <row r="127">
          <cell r="K127" t="str">
            <v/>
          </cell>
        </row>
        <row r="128">
          <cell r="K128" t="str">
            <v/>
          </cell>
        </row>
        <row r="129">
          <cell r="K129" t="str">
            <v/>
          </cell>
        </row>
        <row r="130">
          <cell r="K130" t="str">
            <v/>
          </cell>
        </row>
        <row r="131">
          <cell r="K131" t="str">
            <v/>
          </cell>
        </row>
        <row r="132">
          <cell r="K132" t="str">
            <v/>
          </cell>
        </row>
        <row r="133">
          <cell r="K133" t="str">
            <v/>
          </cell>
        </row>
        <row r="134">
          <cell r="K134" t="str">
            <v/>
          </cell>
        </row>
        <row r="135">
          <cell r="K135" t="str">
            <v/>
          </cell>
        </row>
        <row r="136">
          <cell r="K136" t="str">
            <v/>
          </cell>
        </row>
        <row r="137">
          <cell r="K137" t="str">
            <v/>
          </cell>
        </row>
        <row r="138">
          <cell r="K138" t="str">
            <v/>
          </cell>
        </row>
        <row r="139">
          <cell r="K139" t="str">
            <v/>
          </cell>
        </row>
        <row r="140">
          <cell r="K140" t="str">
            <v/>
          </cell>
        </row>
        <row r="141">
          <cell r="K141" t="str">
            <v/>
          </cell>
        </row>
        <row r="142">
          <cell r="K142" t="str">
            <v/>
          </cell>
        </row>
        <row r="143">
          <cell r="K143" t="str">
            <v/>
          </cell>
        </row>
        <row r="144">
          <cell r="K144" t="str">
            <v/>
          </cell>
        </row>
        <row r="145">
          <cell r="K145" t="str">
            <v/>
          </cell>
        </row>
        <row r="146">
          <cell r="K146" t="str">
            <v/>
          </cell>
        </row>
        <row r="147">
          <cell r="K147" t="str">
            <v/>
          </cell>
        </row>
        <row r="148">
          <cell r="K148" t="str">
            <v/>
          </cell>
        </row>
        <row r="149">
          <cell r="K149" t="str">
            <v/>
          </cell>
        </row>
        <row r="150">
          <cell r="K150" t="str">
            <v/>
          </cell>
        </row>
        <row r="151">
          <cell r="K151" t="str">
            <v/>
          </cell>
        </row>
        <row r="152">
          <cell r="K152" t="str">
            <v/>
          </cell>
        </row>
        <row r="153">
          <cell r="K153" t="str">
            <v/>
          </cell>
        </row>
        <row r="154">
          <cell r="K154" t="str">
            <v/>
          </cell>
        </row>
        <row r="155">
          <cell r="K155" t="str">
            <v/>
          </cell>
        </row>
        <row r="156">
          <cell r="K156" t="str">
            <v/>
          </cell>
        </row>
        <row r="157">
          <cell r="K157" t="str">
            <v/>
          </cell>
        </row>
        <row r="158">
          <cell r="K158" t="str">
            <v/>
          </cell>
        </row>
        <row r="159">
          <cell r="K159" t="str">
            <v/>
          </cell>
        </row>
        <row r="160">
          <cell r="K160" t="str">
            <v/>
          </cell>
        </row>
        <row r="161">
          <cell r="K161" t="str">
            <v/>
          </cell>
        </row>
        <row r="162">
          <cell r="K162" t="str">
            <v/>
          </cell>
        </row>
        <row r="163">
          <cell r="K163" t="str">
            <v/>
          </cell>
        </row>
        <row r="164">
          <cell r="K164" t="str">
            <v/>
          </cell>
        </row>
        <row r="165">
          <cell r="K165" t="str">
            <v/>
          </cell>
        </row>
        <row r="166">
          <cell r="K166" t="str">
            <v/>
          </cell>
        </row>
        <row r="167">
          <cell r="K167" t="str">
            <v/>
          </cell>
        </row>
        <row r="168">
          <cell r="K168" t="str">
            <v/>
          </cell>
        </row>
        <row r="169">
          <cell r="K169" t="str">
            <v/>
          </cell>
        </row>
        <row r="170">
          <cell r="K170" t="str">
            <v/>
          </cell>
        </row>
        <row r="171">
          <cell r="K171" t="str">
            <v/>
          </cell>
        </row>
        <row r="172">
          <cell r="K172" t="str">
            <v/>
          </cell>
        </row>
        <row r="173">
          <cell r="K173" t="str">
            <v/>
          </cell>
        </row>
        <row r="174">
          <cell r="K174" t="str">
            <v/>
          </cell>
        </row>
        <row r="175">
          <cell r="K175" t="str">
            <v/>
          </cell>
        </row>
        <row r="176">
          <cell r="K176" t="str">
            <v/>
          </cell>
        </row>
        <row r="177">
          <cell r="K177" t="str">
            <v/>
          </cell>
        </row>
        <row r="178">
          <cell r="K178" t="str">
            <v/>
          </cell>
        </row>
        <row r="179">
          <cell r="K179" t="str">
            <v/>
          </cell>
        </row>
        <row r="180">
          <cell r="K180" t="str">
            <v/>
          </cell>
        </row>
        <row r="181">
          <cell r="K181" t="str">
            <v/>
          </cell>
        </row>
        <row r="182">
          <cell r="K182" t="str">
            <v/>
          </cell>
        </row>
        <row r="183">
          <cell r="K183" t="str">
            <v/>
          </cell>
        </row>
        <row r="184">
          <cell r="K184" t="str">
            <v/>
          </cell>
        </row>
        <row r="185">
          <cell r="K185" t="str">
            <v/>
          </cell>
        </row>
        <row r="186">
          <cell r="K186" t="str">
            <v/>
          </cell>
        </row>
        <row r="187">
          <cell r="K187" t="str">
            <v/>
          </cell>
        </row>
        <row r="188">
          <cell r="K188" t="str">
            <v/>
          </cell>
        </row>
        <row r="189">
          <cell r="K189" t="str">
            <v/>
          </cell>
        </row>
        <row r="190">
          <cell r="K190" t="str">
            <v/>
          </cell>
        </row>
        <row r="191">
          <cell r="K191" t="str">
            <v/>
          </cell>
        </row>
        <row r="192">
          <cell r="K192" t="str">
            <v/>
          </cell>
        </row>
        <row r="193">
          <cell r="K193" t="str">
            <v/>
          </cell>
        </row>
        <row r="194">
          <cell r="K194" t="str">
            <v/>
          </cell>
        </row>
        <row r="195">
          <cell r="K195" t="str">
            <v/>
          </cell>
        </row>
        <row r="196">
          <cell r="K196" t="str">
            <v/>
          </cell>
        </row>
        <row r="197">
          <cell r="K197" t="str">
            <v/>
          </cell>
        </row>
        <row r="198">
          <cell r="K198" t="str">
            <v/>
          </cell>
        </row>
        <row r="199">
          <cell r="K199" t="str">
            <v/>
          </cell>
        </row>
        <row r="200">
          <cell r="K200" t="str">
            <v/>
          </cell>
        </row>
        <row r="201">
          <cell r="K201" t="str">
            <v/>
          </cell>
        </row>
        <row r="202">
          <cell r="K202" t="str">
            <v/>
          </cell>
        </row>
        <row r="203">
          <cell r="K203" t="str">
            <v/>
          </cell>
        </row>
        <row r="204">
          <cell r="K204" t="str">
            <v/>
          </cell>
        </row>
        <row r="205">
          <cell r="K205" t="str">
            <v/>
          </cell>
        </row>
        <row r="206">
          <cell r="K206" t="str">
            <v/>
          </cell>
        </row>
        <row r="207">
          <cell r="K207" t="str">
            <v/>
          </cell>
        </row>
        <row r="208">
          <cell r="K208" t="str">
            <v/>
          </cell>
        </row>
        <row r="209">
          <cell r="K209" t="str">
            <v/>
          </cell>
        </row>
        <row r="210">
          <cell r="K210" t="str">
            <v/>
          </cell>
        </row>
        <row r="211">
          <cell r="K211" t="str">
            <v/>
          </cell>
        </row>
        <row r="212">
          <cell r="K212" t="str">
            <v/>
          </cell>
        </row>
        <row r="213">
          <cell r="K213" t="str">
            <v/>
          </cell>
        </row>
        <row r="214">
          <cell r="K214" t="str">
            <v/>
          </cell>
        </row>
        <row r="215">
          <cell r="K215" t="str">
            <v/>
          </cell>
        </row>
        <row r="216">
          <cell r="K216" t="str">
            <v/>
          </cell>
        </row>
        <row r="217">
          <cell r="K217" t="str">
            <v/>
          </cell>
        </row>
        <row r="218">
          <cell r="K218" t="str">
            <v/>
          </cell>
        </row>
        <row r="219">
          <cell r="K219" t="str">
            <v/>
          </cell>
        </row>
        <row r="220">
          <cell r="K220" t="str">
            <v/>
          </cell>
        </row>
        <row r="221">
          <cell r="K221" t="str">
            <v/>
          </cell>
        </row>
        <row r="222">
          <cell r="K222" t="str">
            <v/>
          </cell>
        </row>
        <row r="223">
          <cell r="K223" t="str">
            <v/>
          </cell>
        </row>
        <row r="224">
          <cell r="K224" t="str">
            <v/>
          </cell>
        </row>
        <row r="225">
          <cell r="K225" t="str">
            <v/>
          </cell>
        </row>
        <row r="226">
          <cell r="K226" t="str">
            <v/>
          </cell>
        </row>
        <row r="227">
          <cell r="K227" t="str">
            <v/>
          </cell>
        </row>
        <row r="228">
          <cell r="K228" t="str">
            <v/>
          </cell>
        </row>
        <row r="229">
          <cell r="K229" t="str">
            <v/>
          </cell>
        </row>
        <row r="230">
          <cell r="K230" t="str">
            <v/>
          </cell>
        </row>
        <row r="231">
          <cell r="K231" t="str">
            <v/>
          </cell>
        </row>
        <row r="232">
          <cell r="K232" t="str">
            <v/>
          </cell>
        </row>
        <row r="233">
          <cell r="K233" t="str">
            <v/>
          </cell>
        </row>
        <row r="234">
          <cell r="K234" t="str">
            <v/>
          </cell>
        </row>
        <row r="235">
          <cell r="K235" t="str">
            <v/>
          </cell>
        </row>
        <row r="236">
          <cell r="K236" t="str">
            <v/>
          </cell>
        </row>
        <row r="237">
          <cell r="K237" t="str">
            <v/>
          </cell>
        </row>
        <row r="238">
          <cell r="K238" t="str">
            <v/>
          </cell>
        </row>
        <row r="239">
          <cell r="K239" t="str">
            <v/>
          </cell>
        </row>
        <row r="240">
          <cell r="K240" t="str">
            <v/>
          </cell>
        </row>
        <row r="241">
          <cell r="K241" t="str">
            <v/>
          </cell>
        </row>
        <row r="242">
          <cell r="K242" t="str">
            <v/>
          </cell>
        </row>
        <row r="243">
          <cell r="K243" t="str">
            <v/>
          </cell>
        </row>
        <row r="244">
          <cell r="K244" t="str">
            <v/>
          </cell>
        </row>
        <row r="245">
          <cell r="K245" t="str">
            <v/>
          </cell>
        </row>
        <row r="246">
          <cell r="K246" t="str">
            <v/>
          </cell>
        </row>
        <row r="247">
          <cell r="K247" t="str">
            <v/>
          </cell>
        </row>
        <row r="248">
          <cell r="K248" t="str">
            <v/>
          </cell>
        </row>
        <row r="249">
          <cell r="K249" t="str">
            <v/>
          </cell>
        </row>
        <row r="250">
          <cell r="K250" t="str">
            <v/>
          </cell>
        </row>
        <row r="251">
          <cell r="K251" t="str">
            <v/>
          </cell>
        </row>
        <row r="252">
          <cell r="K252" t="str">
            <v/>
          </cell>
        </row>
        <row r="253">
          <cell r="K253" t="str">
            <v/>
          </cell>
        </row>
        <row r="254">
          <cell r="K254" t="str">
            <v/>
          </cell>
        </row>
        <row r="255">
          <cell r="K255" t="str">
            <v/>
          </cell>
        </row>
        <row r="256">
          <cell r="K256" t="str">
            <v/>
          </cell>
        </row>
        <row r="257">
          <cell r="K257" t="str">
            <v/>
          </cell>
        </row>
        <row r="258">
          <cell r="K258" t="str">
            <v/>
          </cell>
        </row>
        <row r="259">
          <cell r="K259" t="str">
            <v/>
          </cell>
        </row>
        <row r="260">
          <cell r="K260" t="str">
            <v/>
          </cell>
        </row>
        <row r="261">
          <cell r="K261" t="str">
            <v/>
          </cell>
        </row>
        <row r="262">
          <cell r="K262" t="str">
            <v/>
          </cell>
        </row>
        <row r="263">
          <cell r="K263" t="str">
            <v/>
          </cell>
        </row>
        <row r="264">
          <cell r="K264" t="str">
            <v/>
          </cell>
        </row>
        <row r="265">
          <cell r="K265" t="str">
            <v/>
          </cell>
        </row>
        <row r="266">
          <cell r="K266" t="str">
            <v/>
          </cell>
        </row>
        <row r="267">
          <cell r="K267" t="str">
            <v/>
          </cell>
        </row>
        <row r="268">
          <cell r="K268" t="str">
            <v/>
          </cell>
        </row>
        <row r="269">
          <cell r="K269" t="str">
            <v/>
          </cell>
        </row>
        <row r="270">
          <cell r="K270" t="str">
            <v/>
          </cell>
        </row>
        <row r="271">
          <cell r="K271" t="str">
            <v/>
          </cell>
        </row>
        <row r="272">
          <cell r="K272" t="str">
            <v/>
          </cell>
        </row>
        <row r="273">
          <cell r="K273" t="str">
            <v/>
          </cell>
        </row>
        <row r="274">
          <cell r="K274" t="str">
            <v/>
          </cell>
        </row>
        <row r="275">
          <cell r="K275" t="str">
            <v/>
          </cell>
        </row>
        <row r="276">
          <cell r="K276" t="str">
            <v/>
          </cell>
        </row>
        <row r="277">
          <cell r="K277" t="str">
            <v/>
          </cell>
        </row>
        <row r="278">
          <cell r="K278" t="str">
            <v/>
          </cell>
        </row>
        <row r="279">
          <cell r="K279" t="str">
            <v/>
          </cell>
        </row>
        <row r="280">
          <cell r="K280" t="str">
            <v/>
          </cell>
        </row>
        <row r="281">
          <cell r="K281" t="str">
            <v/>
          </cell>
        </row>
        <row r="282">
          <cell r="K282" t="str">
            <v/>
          </cell>
        </row>
        <row r="283">
          <cell r="K283" t="str">
            <v/>
          </cell>
        </row>
        <row r="284">
          <cell r="K284" t="str">
            <v/>
          </cell>
        </row>
        <row r="285">
          <cell r="K285" t="str">
            <v/>
          </cell>
        </row>
        <row r="286">
          <cell r="K286" t="str">
            <v/>
          </cell>
        </row>
        <row r="287">
          <cell r="K287" t="str">
            <v/>
          </cell>
        </row>
        <row r="288">
          <cell r="K288" t="str">
            <v/>
          </cell>
        </row>
        <row r="289">
          <cell r="K289" t="str">
            <v/>
          </cell>
        </row>
        <row r="290">
          <cell r="K290" t="str">
            <v/>
          </cell>
        </row>
        <row r="291">
          <cell r="K291" t="str">
            <v/>
          </cell>
        </row>
        <row r="292">
          <cell r="K292" t="str">
            <v/>
          </cell>
        </row>
        <row r="293">
          <cell r="K293" t="str">
            <v/>
          </cell>
        </row>
        <row r="294">
          <cell r="K294" t="str">
            <v/>
          </cell>
        </row>
        <row r="295">
          <cell r="K295" t="str">
            <v/>
          </cell>
        </row>
        <row r="296">
          <cell r="K296" t="str">
            <v/>
          </cell>
        </row>
        <row r="297">
          <cell r="K297" t="str">
            <v/>
          </cell>
        </row>
        <row r="298">
          <cell r="K298" t="str">
            <v/>
          </cell>
        </row>
        <row r="299">
          <cell r="K299" t="str">
            <v/>
          </cell>
        </row>
        <row r="300">
          <cell r="K300" t="str">
            <v/>
          </cell>
        </row>
        <row r="301">
          <cell r="K301" t="str">
            <v/>
          </cell>
        </row>
        <row r="302">
          <cell r="K302" t="str">
            <v/>
          </cell>
        </row>
        <row r="303">
          <cell r="K303" t="str">
            <v/>
          </cell>
        </row>
        <row r="304">
          <cell r="K304" t="str">
            <v/>
          </cell>
        </row>
        <row r="305">
          <cell r="K305" t="str">
            <v/>
          </cell>
        </row>
        <row r="306">
          <cell r="K306" t="str">
            <v/>
          </cell>
        </row>
        <row r="307">
          <cell r="K307" t="str">
            <v/>
          </cell>
        </row>
        <row r="308">
          <cell r="K308" t="str">
            <v/>
          </cell>
        </row>
        <row r="309">
          <cell r="K309" t="str">
            <v/>
          </cell>
        </row>
      </sheetData>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Staffing WBS Total "/>
      <sheetName val="Staffing WBS 1"/>
      <sheetName val="Staffing WBS 1.0"/>
      <sheetName val="Staffing WBS 1.1"/>
      <sheetName val="Staffing WBS 1.1.0"/>
      <sheetName val="Staffing WBS 1.1.1"/>
      <sheetName val="Staffing WBS 1.1.2"/>
      <sheetName val="Staffing WBS 1.1.3"/>
      <sheetName val="Staffing WBS 1.1.4"/>
      <sheetName val="Staffing WBS 1.1.5"/>
      <sheetName val="Staffing WBS 1.1.6"/>
      <sheetName val="Staffing WBS 1.2"/>
      <sheetName val="Staffing WBS 1.2.0"/>
      <sheetName val="Staffing WBS 1.2.1"/>
      <sheetName val="Staffing WBS 1.2.2"/>
      <sheetName val="Staffing WBS 1.3"/>
      <sheetName val="Staffing WBS 1.3.0"/>
      <sheetName val="Staffing WBS 1.3.1"/>
      <sheetName val="Staffing WBS 1.3.2"/>
      <sheetName val="Staffing WBS 1.3.3"/>
      <sheetName val="Staffing WBS 1.4"/>
      <sheetName val="Staffing WBS 2"/>
      <sheetName val="Staffing WBS 2.0"/>
      <sheetName val="Staffing WBS 2.1"/>
      <sheetName val="Staffing WBS 2.1.0"/>
      <sheetName val="Staffing WBS 2.1.1"/>
      <sheetName val="Staffing WBS 2.1.2"/>
      <sheetName val="Staffing WBS 2.1.3"/>
      <sheetName val="Staffing WBS 2.1.4"/>
      <sheetName val="Staffing WBS 2.1.4.0"/>
      <sheetName val="Staffing WBS 2.1.4.1"/>
      <sheetName val="Staffing WBS 2.1.4.2"/>
      <sheetName val="Staffing WBS 2.1.4.3"/>
      <sheetName val="Staffing WBS 2.1.4.4"/>
      <sheetName val="Staffing WBS 2.2"/>
      <sheetName val="Staffing WBS 2.2.0"/>
      <sheetName val="Staffing WBS 2.2.1"/>
      <sheetName val="Staffing WBS 2.2.2"/>
      <sheetName val="Staffing WBS 2.2.3"/>
      <sheetName val="Staffing WBS 2.2.4"/>
      <sheetName val="Staffing WBS 2.3"/>
      <sheetName val="Staffing WBS 2.4"/>
      <sheetName val="Staffing WBS 2.4.0"/>
      <sheetName val="Staffing WBS 2.4.1"/>
      <sheetName val="Staffing WBS 2.4.2"/>
      <sheetName val="Staffing WBS 3"/>
      <sheetName val="Staffing WBS 3.0"/>
      <sheetName val="Staffing WBS 3.1"/>
      <sheetName val="Staffing WBS 3.2"/>
      <sheetName val="Staffing WBS 3.3"/>
      <sheetName val="Staffing WBS 3.4"/>
      <sheetName val="Staffing WBS 3.5"/>
      <sheetName val="Staffing WBS 3.6"/>
      <sheetName val="Staffing WBS 4"/>
      <sheetName val="Staffing WBS 4.0"/>
      <sheetName val="Staffing WBS 4.1"/>
      <sheetName val="Staffing WBS 4.2"/>
      <sheetName val="Staffing WBS 4.3"/>
      <sheetName val="Staffing WBS 4.4"/>
      <sheetName val="Staffing WBS 4.5"/>
      <sheetName val="Staffing WBS 4.6"/>
      <sheetName val="Staffing WBS 4.7"/>
      <sheetName val="Staffing WBS 4.8"/>
      <sheetName val="Staffing WBS 4.9"/>
      <sheetName val="Staffing WBS 4.10"/>
      <sheetName val="Staffing WBS 4.11"/>
      <sheetName val="Staffing WBS 5"/>
      <sheetName val="Staffing WBS 5.0"/>
      <sheetName val="Staffing WBS 5.1"/>
      <sheetName val="Staffing WBS 5.1.0"/>
      <sheetName val="Staffing WBS 5.1.1"/>
      <sheetName val="Staffing WBS 5.1.1.0"/>
      <sheetName val="Staffing WBS 5.1.1.1"/>
      <sheetName val="Staffing WBS 5.1.1.2"/>
      <sheetName val="Staffing WBS 5.1.2"/>
      <sheetName val="Staffing WBS 5.1.2.0"/>
      <sheetName val="Staffing WBS 5.1.2.1"/>
      <sheetName val="Staffing WBS 5.1.2.2"/>
      <sheetName val="Staffing WBS 5.1.3"/>
      <sheetName val="Staffing WBS 5.2"/>
      <sheetName val="Staffing WBS 5.2.0"/>
      <sheetName val="Staffing WBS 5.2.1"/>
      <sheetName val="Staffing WBS 5.2.2"/>
      <sheetName val="Staffing WBS 5.2.3"/>
      <sheetName val="Staffing WBS 5.3"/>
      <sheetName val="Staffing WBS 5.3.0"/>
      <sheetName val="Staffing WBS 5.3.1"/>
      <sheetName val="Staffing WBS 5.3.2"/>
      <sheetName val="Staffing WBS 5.3.3"/>
      <sheetName val="Staffing WBS 5.3.4"/>
      <sheetName val="Staffing WBS 5.4"/>
      <sheetName val="Staffing WBS 5.4.0"/>
      <sheetName val="Staffing WBS 5.4.1"/>
      <sheetName val="Staffing WBS 5.4.2"/>
      <sheetName val="Staffing WBS 5.4.3"/>
      <sheetName val="Staffing WBS 5.4.4"/>
      <sheetName val="Staffing WBS 5.4.5"/>
      <sheetName val="Staffing WBS 5.5"/>
      <sheetName val="Staffing WBS 5.5.0"/>
      <sheetName val="Staffing WBS 5.5.1"/>
      <sheetName val="Staffing WBS 5.5.2"/>
      <sheetName val="Staffing WBS 5.5.3"/>
      <sheetName val="Staffing WBS 5.5.4"/>
      <sheetName val="Staffing WBS 5.5.5"/>
      <sheetName val="Staffing WBS 5.5.6"/>
      <sheetName val="Staffing WBS 5.5.7"/>
      <sheetName val="Staffing WBS 5.5.8"/>
      <sheetName val="Staffing WBS 5.5.8.0"/>
      <sheetName val="Staffing WBS 5.5.8.1"/>
      <sheetName val="Staffing WBS 5.5.8.2"/>
      <sheetName val="Staffing WBS 5.5.8.3"/>
      <sheetName val="Staffing WBS 6"/>
      <sheetName val="Staffing WBS 6.0"/>
      <sheetName val="Staffing WBS 6.1"/>
      <sheetName val="Staffing WBS 6.1.0"/>
      <sheetName val="Staffing WBS 6.1.1"/>
      <sheetName val="Staffing WBS 6.1.2"/>
      <sheetName val="Staffing WBS 6.2"/>
      <sheetName val="Staffing WBS 6.2.0"/>
      <sheetName val="Staffing WBS 6.2.1"/>
      <sheetName val="Staffing WBS 6.2.2"/>
      <sheetName val="Staffing WBS 6.2.3"/>
      <sheetName val="Staffing WBS 6.3"/>
      <sheetName val="Staffing WBS 6.3.0"/>
      <sheetName val="Staffing WBS 6.3.1"/>
      <sheetName val="Staffing WBS 6.3.2"/>
      <sheetName val="Staffing WBS 6.3.3"/>
      <sheetName val="Staffing WBS 6.4"/>
      <sheetName val="Staffing WBS 6.4.0"/>
      <sheetName val="Staffing WBS 6.4.1"/>
      <sheetName val="Staffing WBS 6.4.2"/>
      <sheetName val="Staffing WBS 7"/>
      <sheetName val="Staffing WBS 7.0"/>
      <sheetName val="Staffing WBS 7.1"/>
      <sheetName val="Staffing WBS 7.2"/>
      <sheetName val="Staffing WBS 7.3"/>
      <sheetName val="Staffing WBS 7.4"/>
      <sheetName val="Staffing WBS 7.5"/>
      <sheetName val="Staffing WBS 7.5.1"/>
      <sheetName val="Staffing WBS 7.5.2"/>
      <sheetName val="Staffing WBS 7.5.3"/>
      <sheetName val="Total "/>
      <sheetName val="1"/>
      <sheetName val="1.0"/>
      <sheetName val="1.1"/>
      <sheetName val="1.1.0"/>
      <sheetName val="1.1.1"/>
      <sheetName val="1.1.2"/>
      <sheetName val="1.1.3"/>
      <sheetName val="1.1.4"/>
      <sheetName val="1.1.5"/>
      <sheetName val="1.1.6"/>
      <sheetName val="1.2"/>
      <sheetName val="1.2.0"/>
      <sheetName val="1.2.1"/>
      <sheetName val="1.2.2"/>
      <sheetName val="1.3"/>
      <sheetName val="1.3.0"/>
      <sheetName val="1.3.1"/>
      <sheetName val="1.3.2"/>
      <sheetName val="1.3.3"/>
      <sheetName val="1.4"/>
      <sheetName val="2"/>
      <sheetName val="2.0"/>
      <sheetName val="2.1"/>
      <sheetName val="2.1.0"/>
      <sheetName val="2.1.1"/>
      <sheetName val="2.1.2"/>
      <sheetName val="2.1.3"/>
      <sheetName val="2.1.4"/>
      <sheetName val="2.1.4.0"/>
      <sheetName val="2.1.4.1"/>
      <sheetName val="2.1.4.2"/>
      <sheetName val="2.1.4.3"/>
      <sheetName val="2.1.4.4"/>
      <sheetName val="2.2"/>
      <sheetName val="2.2.0"/>
      <sheetName val="2.2.1"/>
      <sheetName val="2.2.2"/>
      <sheetName val="2.2.3"/>
      <sheetName val="2.2.4"/>
      <sheetName val="2.3"/>
      <sheetName val="2.4"/>
      <sheetName val="2.4.0"/>
      <sheetName val="2.4.1"/>
      <sheetName val="2.4.2"/>
      <sheetName val="3"/>
      <sheetName val="3.0"/>
      <sheetName val="3.1"/>
      <sheetName val="3.2"/>
      <sheetName val="3.3"/>
      <sheetName val="3.4"/>
      <sheetName val="3.5"/>
      <sheetName val="3.6"/>
      <sheetName val="4"/>
      <sheetName val="4.0"/>
      <sheetName val="4.1"/>
      <sheetName val="4.2"/>
      <sheetName val="4.3"/>
      <sheetName val="4.4"/>
      <sheetName val="4.5"/>
      <sheetName val="4.6"/>
      <sheetName val="4.7"/>
      <sheetName val="4.8"/>
      <sheetName val="4.9"/>
      <sheetName val="4.10"/>
      <sheetName val="4.11"/>
      <sheetName val="5"/>
      <sheetName val="5.0"/>
      <sheetName val="5.1"/>
      <sheetName val="5.1.0"/>
      <sheetName val="5.1.1"/>
      <sheetName val="5.1.1.0"/>
      <sheetName val="5.1.1.1"/>
      <sheetName val="5.1.1.2"/>
      <sheetName val="5.1.2"/>
      <sheetName val="5.1.2.0"/>
      <sheetName val="5.1.2.1"/>
      <sheetName val="5.1.2.2"/>
      <sheetName val="5.1.3"/>
      <sheetName val="5.2"/>
      <sheetName val="5.2.0"/>
      <sheetName val="5.2.1"/>
      <sheetName val="5.2.2"/>
      <sheetName val="5.2.3"/>
      <sheetName val="5.3"/>
      <sheetName val="5.3.0"/>
      <sheetName val="5.3.1"/>
      <sheetName val="5.3.2"/>
      <sheetName val="5.3.3"/>
      <sheetName val="5.3.4"/>
      <sheetName val="5.4"/>
      <sheetName val="5.4.0"/>
      <sheetName val="5.4.1"/>
      <sheetName val="5.4.2"/>
      <sheetName val="5.4.3"/>
      <sheetName val="5.4.4"/>
      <sheetName val="5.4.5"/>
      <sheetName val="5.5"/>
      <sheetName val="5.5.0"/>
      <sheetName val="5.5.1"/>
      <sheetName val="5.5.2"/>
      <sheetName val="5.5.3"/>
      <sheetName val="5.5.4"/>
      <sheetName val="5.5.5"/>
      <sheetName val="5.5.6"/>
      <sheetName val="5.5.7"/>
      <sheetName val="5.5.8"/>
      <sheetName val="5.5.8.0"/>
      <sheetName val="5.5.8.1"/>
      <sheetName val="5.5.8.2"/>
      <sheetName val="5.5.8.3"/>
      <sheetName val="6"/>
      <sheetName val="6.0"/>
      <sheetName val="6.1"/>
      <sheetName val="6.1.0"/>
      <sheetName val="6.1.1"/>
      <sheetName val="6.1.2"/>
      <sheetName val="6.2"/>
      <sheetName val="6.2.0"/>
      <sheetName val="6.2.1"/>
      <sheetName val="6.2.2"/>
      <sheetName val="6.2.3"/>
      <sheetName val="6.3"/>
      <sheetName val="6.3.0"/>
      <sheetName val="6.3.1"/>
      <sheetName val="6.3.2"/>
      <sheetName val="6.3.3"/>
      <sheetName val="6.4"/>
      <sheetName val="6.4.0"/>
      <sheetName val="6.4.1"/>
      <sheetName val="6.4.2"/>
      <sheetName val="7"/>
      <sheetName val="7.0"/>
      <sheetName val="7.1"/>
      <sheetName val="7.2"/>
      <sheetName val="7.3"/>
      <sheetName val="7.4"/>
      <sheetName val="7.5"/>
      <sheetName val="7.5.1"/>
      <sheetName val="7.5.2"/>
      <sheetName val="7.5.3"/>
      <sheetName val="Direct Labor Rate FY 13"/>
      <sheetName val="Direct Labor Rate FY 14"/>
      <sheetName val="Direct Labor Rate FY 15"/>
      <sheetName val="Direct Labor Rate FY 16"/>
      <sheetName val="Direct Labor Rate FY 17"/>
      <sheetName val="Direct Labor Rate FY 18"/>
      <sheetName val="Direct Labor Rate FY 19"/>
      <sheetName val="Direct Labor Rate FY 20"/>
      <sheetName val="Direct Labor Rate FY 21"/>
      <sheetName val="Direct Labor Rate FY 22"/>
      <sheetName val="Rates &amp; Factors Summary"/>
      <sheetName val="Unions"/>
      <sheetName val="Labor Classification"/>
      <sheetName val="LC Conversion"/>
      <sheetName val="Fee&amp;OH Determination"/>
      <sheetName val="Productive Hours"/>
      <sheetName val="Subcontractor Lists"/>
      <sheetName val="Supp &amp; Mat'l Detail Form"/>
      <sheetName val="Equip Form Non Capitalized"/>
      <sheetName val="Equip Form Capitalized"/>
      <sheetName val="Depreciation Form"/>
      <sheetName val="ODC"/>
      <sheetName val="Vehicles"/>
      <sheetName val="Maint-Op Agreements"/>
      <sheetName val="Additional Form A"/>
      <sheetName val="Additional Form B"/>
      <sheetName val="Additional Form C"/>
      <sheetName val="Additional Form D"/>
      <sheetName val="Additional Form E"/>
      <sheetName val="Additional Form F"/>
      <sheetName val="Subcontractor A by WBS"/>
      <sheetName val="Subcontractor B by WBS"/>
      <sheetName val="Subcontractor C by WBS"/>
      <sheetName val="Subcontractor D by WBS"/>
      <sheetName val="Subcontractor E by WBS"/>
      <sheetName val="Subcontractor F by WBS"/>
      <sheetName val="Subcontractor G by WBS"/>
      <sheetName val="Subcontractor H by WBS"/>
      <sheetName val="Subcontractor I by WBS"/>
      <sheetName val="Subcontractor J by WBS"/>
      <sheetName val="SubCon W-out Fee Summary"/>
      <sheetName val="SubCon W-Fee Summary"/>
      <sheetName val="SubCon summary by co. W-out Fee"/>
      <sheetName val="SubCon summary by co. W-Fee"/>
      <sheetName val="Productive Hr Summary"/>
      <sheetName val="Dir Lab Straight Time Rate Sum"/>
      <sheetName val="Dir Lab Effective Rate Summary"/>
      <sheetName val="Dir Lab Overtime Rate Sum"/>
      <sheetName val="Cost by WBS"/>
      <sheetName val="WYE by WBS"/>
      <sheetName val="Non-Labor Cost by WBS"/>
      <sheetName val="Labor Cost by WBS"/>
      <sheetName val="Protection"/>
      <sheetName val="Columns"/>
      <sheetName val="Parameters"/>
      <sheetName val="WBS Structu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row r="7">
          <cell r="C7" t="str">
            <v>Exempt</v>
          </cell>
        </row>
      </sheetData>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row r="4">
          <cell r="K4" t="str">
            <v/>
          </cell>
        </row>
        <row r="5">
          <cell r="K5" t="str">
            <v/>
          </cell>
        </row>
        <row r="6">
          <cell r="K6" t="str">
            <v>1.0 Program and Business Management</v>
          </cell>
        </row>
        <row r="7">
          <cell r="K7" t="str">
            <v/>
          </cell>
        </row>
        <row r="8">
          <cell r="K8" t="str">
            <v>1.1.0 Program Management</v>
          </cell>
        </row>
        <row r="9">
          <cell r="K9" t="str">
            <v>1.1.1 Program and Project Reviews</v>
          </cell>
        </row>
        <row r="10">
          <cell r="K10" t="str">
            <v>1.1.2 Certificate of Flight Readiness</v>
          </cell>
        </row>
        <row r="11">
          <cell r="K11" t="str">
            <v>1.1.3 Risk Management</v>
          </cell>
        </row>
        <row r="12">
          <cell r="K12" t="str">
            <v>1.1.4 Program Control</v>
          </cell>
        </row>
        <row r="13">
          <cell r="K13" t="str">
            <v>1.1.5 Continuous Improvement</v>
          </cell>
        </row>
        <row r="14">
          <cell r="K14" t="str">
            <v>1.1.6 Emergency Management</v>
          </cell>
        </row>
        <row r="15">
          <cell r="K15" t="str">
            <v/>
          </cell>
        </row>
        <row r="16">
          <cell r="K16" t="str">
            <v>1.2.0 Business Management</v>
          </cell>
        </row>
        <row r="17">
          <cell r="K17" t="str">
            <v>1.2.1 Contract Management</v>
          </cell>
        </row>
        <row r="18">
          <cell r="K18" t="str">
            <v>1.2.2 Financial Management</v>
          </cell>
        </row>
        <row r="19">
          <cell r="K19" t="str">
            <v/>
          </cell>
        </row>
        <row r="20">
          <cell r="K20" t="str">
            <v>1.3.0 Security Management</v>
          </cell>
        </row>
        <row r="21">
          <cell r="K21" t="str">
            <v>1.3.1 Physical Security</v>
          </cell>
        </row>
        <row r="22">
          <cell r="K22" t="str">
            <v>1.3.2 Export Control</v>
          </cell>
        </row>
        <row r="23">
          <cell r="K23" t="str">
            <v>1.3.3 Communications Security</v>
          </cell>
        </row>
        <row r="24">
          <cell r="K24" t="str">
            <v>1.4 Environmental Management</v>
          </cell>
        </row>
        <row r="25">
          <cell r="K25" t="str">
            <v/>
          </cell>
        </row>
        <row r="26">
          <cell r="K26" t="str">
            <v>2.0 Safety and Mission Assurance</v>
          </cell>
        </row>
        <row r="27">
          <cell r="K27" t="str">
            <v/>
          </cell>
        </row>
        <row r="28">
          <cell r="K28" t="str">
            <v>2.1.0 Safety</v>
          </cell>
        </row>
        <row r="29">
          <cell r="K29" t="str">
            <v>2.1.1 System Safety</v>
          </cell>
        </row>
        <row r="30">
          <cell r="K30" t="str">
            <v>2.1.2 Reliability, Maintainability and Supportability</v>
          </cell>
        </row>
        <row r="31">
          <cell r="K31" t="str">
            <v>2.1.3 Operations Safety</v>
          </cell>
        </row>
        <row r="32">
          <cell r="K32" t="str">
            <v/>
          </cell>
        </row>
        <row r="33">
          <cell r="K33" t="str">
            <v>2.1.4.0 Occupational Safety</v>
          </cell>
        </row>
        <row r="34">
          <cell r="K34" t="str">
            <v>2.1.4.1 Voluntary Protection Program Compliance</v>
          </cell>
        </row>
        <row r="35">
          <cell r="K35" t="str">
            <v>2.1.4.2 Mishap Investigations and Reporting</v>
          </cell>
        </row>
        <row r="36">
          <cell r="K36" t="str">
            <v>2.1.4.3 Industrial Hygiene</v>
          </cell>
        </row>
        <row r="37">
          <cell r="K37">
            <v>0</v>
          </cell>
        </row>
        <row r="38">
          <cell r="K38" t="str">
            <v/>
          </cell>
        </row>
        <row r="39">
          <cell r="K39" t="str">
            <v>2.2.0 Quality</v>
          </cell>
        </row>
        <row r="40">
          <cell r="K40" t="str">
            <v>2.2.1 Quality Assurance</v>
          </cell>
        </row>
        <row r="41">
          <cell r="K41" t="str">
            <v>2.2.2 Quality Engineering</v>
          </cell>
        </row>
        <row r="42">
          <cell r="K42" t="str">
            <v>2.2.3 Government Industry Data Exchange Program</v>
          </cell>
        </row>
        <row r="43">
          <cell r="K43" t="str">
            <v>2.2.4 Support for Government Assurance Activities</v>
          </cell>
        </row>
        <row r="44">
          <cell r="K44" t="str">
            <v>2.3 Software Safety and Assurance</v>
          </cell>
        </row>
        <row r="45">
          <cell r="K45" t="str">
            <v/>
          </cell>
        </row>
        <row r="46">
          <cell r="K46" t="str">
            <v>2.4.0 Mission Assurance</v>
          </cell>
        </row>
        <row r="47">
          <cell r="K47" t="str">
            <v>2.4.1 Mission Assurance Analyses and Support</v>
          </cell>
        </row>
        <row r="48">
          <cell r="K48" t="str">
            <v>2.4.2 Safety and Mission Assurance Review Panels</v>
          </cell>
        </row>
        <row r="49">
          <cell r="K49" t="str">
            <v/>
          </cell>
        </row>
        <row r="50">
          <cell r="K50" t="str">
            <v>3.0 Information and Data Management</v>
          </cell>
        </row>
        <row r="51">
          <cell r="K51" t="str">
            <v>3.1 Information Technology</v>
          </cell>
        </row>
        <row r="52">
          <cell r="K52" t="str">
            <v>3.2 Data Management</v>
          </cell>
        </row>
        <row r="53">
          <cell r="K53" t="str">
            <v>3.3 Legacy Systems</v>
          </cell>
        </row>
        <row r="54">
          <cell r="K54" t="str">
            <v>3.4 IT Security Compliance</v>
          </cell>
        </row>
        <row r="55">
          <cell r="K55" t="str">
            <v>3.5 Records Management</v>
          </cell>
        </row>
        <row r="56">
          <cell r="K56" t="str">
            <v>3.6 Document Center</v>
          </cell>
        </row>
        <row r="57">
          <cell r="K57" t="str">
            <v/>
          </cell>
        </row>
        <row r="58">
          <cell r="K58" t="str">
            <v>4.0 Processing Support and Integration</v>
          </cell>
        </row>
        <row r="59">
          <cell r="K59" t="str">
            <v>4.1 Work Planning, Scheduling, Control and Authoring</v>
          </cell>
        </row>
        <row r="60">
          <cell r="K60" t="str">
            <v>4.2 Configuration and Requirements Verification Management</v>
          </cell>
        </row>
        <row r="61">
          <cell r="K61" t="str">
            <v>4.3 Integrated Scheduling</v>
          </cell>
        </row>
        <row r="62">
          <cell r="K62" t="str">
            <v>4.4 Advanced Planning</v>
          </cell>
        </row>
        <row r="63">
          <cell r="K63" t="str">
            <v>4.5 Manifest Planning</v>
          </cell>
        </row>
        <row r="64">
          <cell r="K64" t="str">
            <v>4.6 Integration and Coordination Activities</v>
          </cell>
        </row>
        <row r="65">
          <cell r="K65" t="str">
            <v>4.7 Facilities Utilization</v>
          </cell>
        </row>
        <row r="66">
          <cell r="K66" t="str">
            <v>4.8 Support for Meetings and Boards</v>
          </cell>
        </row>
        <row r="67">
          <cell r="K67" t="str">
            <v>4.9 Contamination Control</v>
          </cell>
        </row>
        <row r="68">
          <cell r="K68" t="str">
            <v>4.10  Electromagnetic Environmental Effects Control</v>
          </cell>
        </row>
        <row r="69">
          <cell r="K69" t="str">
            <v>4.11  Imagery</v>
          </cell>
        </row>
        <row r="70">
          <cell r="K70" t="str">
            <v/>
          </cell>
        </row>
        <row r="71">
          <cell r="K71" t="str">
            <v>5.0 Flight Hardware</v>
          </cell>
        </row>
        <row r="72">
          <cell r="K72" t="str">
            <v/>
          </cell>
        </row>
        <row r="73">
          <cell r="K73" t="str">
            <v>5.1.0 International Space Station</v>
          </cell>
        </row>
        <row r="74">
          <cell r="K74" t="str">
            <v/>
          </cell>
        </row>
        <row r="75">
          <cell r="K75" t="str">
            <v>5.1.1.0 ISS Flight Hardware Processing</v>
          </cell>
        </row>
        <row r="76">
          <cell r="K76" t="str">
            <v>5.1.1.1 ORU Processing</v>
          </cell>
        </row>
        <row r="77">
          <cell r="K77" t="str">
            <v>5.1.1.2 High-Pressure Gas Servicing</v>
          </cell>
        </row>
        <row r="78">
          <cell r="K78" t="str">
            <v/>
          </cell>
        </row>
        <row r="79">
          <cell r="K79" t="str">
            <v>5.1.2.0 Utilization Payloads Operations</v>
          </cell>
        </row>
        <row r="80">
          <cell r="K80" t="str">
            <v>5.1.2.1 Non-Life Science Utilization Payloads</v>
          </cell>
        </row>
        <row r="81">
          <cell r="K81" t="str">
            <v>5.1.2.2 Life Science Utilization Payloads</v>
          </cell>
        </row>
        <row r="82">
          <cell r="K82" t="str">
            <v>5.1.3 International Space Station Research</v>
          </cell>
        </row>
        <row r="83">
          <cell r="K83" t="str">
            <v/>
          </cell>
        </row>
        <row r="84">
          <cell r="K84" t="str">
            <v>5.2.0 Launch Services Program Support</v>
          </cell>
        </row>
        <row r="85">
          <cell r="K85" t="str">
            <v>5.2.1 Spacecraft Operations and Management Support</v>
          </cell>
        </row>
        <row r="86">
          <cell r="K86" t="str">
            <v>5.2.2 Spacecraft Servicing</v>
          </cell>
        </row>
        <row r="87">
          <cell r="K87" t="str">
            <v>5.2.3 Planetary Protection Program Support</v>
          </cell>
        </row>
        <row r="88">
          <cell r="K88" t="str">
            <v/>
          </cell>
        </row>
        <row r="89">
          <cell r="K89" t="str">
            <v xml:space="preserve">5.3.0 Space Launch System Offline Processing </v>
          </cell>
        </row>
        <row r="90">
          <cell r="K90" t="str">
            <v>5.3.1 Core Stage Processing</v>
          </cell>
        </row>
        <row r="91">
          <cell r="K91" t="str">
            <v>5.3.2 Upper Stage Processing</v>
          </cell>
        </row>
        <row r="92">
          <cell r="K92" t="str">
            <v>5.3.3 Booster Aft Skirt and Forward Assembly Processing</v>
          </cell>
        </row>
        <row r="93">
          <cell r="K93" t="str">
            <v>5.3.4 Booster Segment Processing</v>
          </cell>
        </row>
        <row r="94">
          <cell r="K94" t="str">
            <v/>
          </cell>
        </row>
        <row r="95">
          <cell r="K95" t="str">
            <v>5.4.0 Multi-Purpose Crew Vehicle (MPCV) Offline Processing</v>
          </cell>
        </row>
        <row r="96">
          <cell r="K96" t="str">
            <v>5.4.1 Multi-Purpose Crew Vehicle Crew/Service Module Processing</v>
          </cell>
        </row>
        <row r="97">
          <cell r="K97" t="str">
            <v>5.4.2 Launch Abort System Processing</v>
          </cell>
        </row>
        <row r="98">
          <cell r="K98" t="str">
            <v>5.4.3 Equipment, Payloads, and Cargo</v>
          </cell>
        </row>
        <row r="99">
          <cell r="K99" t="str">
            <v>5.4.4 Crew Module Recovery</v>
          </cell>
        </row>
        <row r="100">
          <cell r="K100" t="str">
            <v>5.4.5 Crew Module Post-flight De-servicing</v>
          </cell>
        </row>
        <row r="101">
          <cell r="K101" t="str">
            <v/>
          </cell>
        </row>
        <row r="102">
          <cell r="K102" t="str">
            <v>5.5.0 Integrated Vehicle Processing</v>
          </cell>
        </row>
        <row r="103">
          <cell r="K103" t="str">
            <v>5.5.1 Booster Stacking</v>
          </cell>
        </row>
        <row r="104">
          <cell r="K104" t="str">
            <v>5.5.2 Multipurpose Crew Vehicle Stacking</v>
          </cell>
        </row>
        <row r="105">
          <cell r="K105" t="str">
            <v>5.5.3 Vehicle Integration</v>
          </cell>
        </row>
        <row r="106">
          <cell r="K106" t="str">
            <v>5.5.4 Integrated Vehicle Testing</v>
          </cell>
        </row>
        <row r="107">
          <cell r="K107" t="str">
            <v>5.5.5 Transfer of Integrated Vehicle to Launch Pad</v>
          </cell>
        </row>
        <row r="108">
          <cell r="K108" t="str">
            <v>5.5.6 Pad Processing</v>
          </cell>
        </row>
        <row r="109">
          <cell r="K109" t="str">
            <v>5.5.7 Contingency Operations</v>
          </cell>
        </row>
        <row r="110">
          <cell r="K110" t="str">
            <v/>
          </cell>
        </row>
        <row r="111">
          <cell r="K111" t="str">
            <v>5.5.8.0 Launch Operations</v>
          </cell>
        </row>
        <row r="112">
          <cell r="K112" t="str">
            <v>5.5.8.1 Launch Team Training</v>
          </cell>
        </row>
        <row r="113">
          <cell r="K113" t="str">
            <v>5.5.8.2 Launch Preparation</v>
          </cell>
        </row>
        <row r="114">
          <cell r="K114" t="str">
            <v>5.5.8.3 Launch Execution</v>
          </cell>
        </row>
        <row r="115">
          <cell r="K115" t="str">
            <v/>
          </cell>
        </row>
        <row r="116">
          <cell r="K116" t="str">
            <v>6.0 Ground Systems</v>
          </cell>
        </row>
        <row r="117">
          <cell r="K117" t="str">
            <v/>
          </cell>
        </row>
        <row r="118">
          <cell r="K118" t="str">
            <v>6.1.0 Ground Systems Project Management</v>
          </cell>
        </row>
        <row r="119">
          <cell r="K119" t="str">
            <v>6.1.1 Ground Systems Project Design Engineering</v>
          </cell>
        </row>
        <row r="120">
          <cell r="K120" t="str">
            <v>6.1.2 Ground Systems Project Implementation</v>
          </cell>
        </row>
        <row r="121">
          <cell r="K121" t="str">
            <v/>
          </cell>
        </row>
        <row r="122">
          <cell r="K122" t="str">
            <v>6.2.0 NASA-Managed Projects</v>
          </cell>
        </row>
        <row r="123">
          <cell r="K123" t="str">
            <v>6.2.1 Programmatic Ground System Development</v>
          </cell>
        </row>
        <row r="124">
          <cell r="K124" t="str">
            <v>6.2.2 Construction of Facilities and Local Authority Facilities Projects</v>
          </cell>
        </row>
        <row r="125">
          <cell r="K125" t="str">
            <v>6.2.3 Ground Systems Survivability Projects</v>
          </cell>
        </row>
        <row r="126">
          <cell r="K126" t="str">
            <v/>
          </cell>
        </row>
        <row r="127">
          <cell r="K127" t="str">
            <v>6.3.0 Ground Systems Operations and Maintenance</v>
          </cell>
        </row>
        <row r="128">
          <cell r="K128" t="str">
            <v>6.3.1 Ground Systems Maintenance Program</v>
          </cell>
        </row>
        <row r="129">
          <cell r="K129" t="str">
            <v>6.3.2 Corrosion Control</v>
          </cell>
        </row>
        <row r="130">
          <cell r="K130" t="str">
            <v>6.3.3 Non-Mission Direct Operations</v>
          </cell>
        </row>
        <row r="131">
          <cell r="K131" t="str">
            <v/>
          </cell>
        </row>
        <row r="132">
          <cell r="K132" t="str">
            <v>6.4.0 Ground Systems Sustaining Engineering and Analysis</v>
          </cell>
        </row>
        <row r="133">
          <cell r="K133" t="str">
            <v>6.4.1 Ground Systems Sustaining Engineering</v>
          </cell>
        </row>
        <row r="134">
          <cell r="K134" t="str">
            <v>6.4.2 Ground Systems Analysis</v>
          </cell>
        </row>
        <row r="135">
          <cell r="K135" t="str">
            <v/>
          </cell>
        </row>
        <row r="136">
          <cell r="K136" t="str">
            <v>7.0 Logistics</v>
          </cell>
        </row>
        <row r="137">
          <cell r="K137" t="str">
            <v>7.1 Logistics Management and Integration</v>
          </cell>
        </row>
        <row r="138">
          <cell r="K138" t="str">
            <v>7.2 Logistics Engineering</v>
          </cell>
        </row>
        <row r="139">
          <cell r="K139" t="str">
            <v>7.3 Support Shops and Laboratories</v>
          </cell>
        </row>
        <row r="140">
          <cell r="K140" t="str">
            <v>7.4 Training</v>
          </cell>
        </row>
        <row r="141">
          <cell r="K141" t="str">
            <v/>
          </cell>
        </row>
        <row r="142">
          <cell r="K142" t="str">
            <v>7.5.1 Material Management</v>
          </cell>
        </row>
        <row r="143">
          <cell r="K143" t="str">
            <v>7.5.2 Property Management</v>
          </cell>
        </row>
        <row r="144">
          <cell r="K144" t="str">
            <v>7.5.3 Vehicle Management</v>
          </cell>
        </row>
        <row r="145">
          <cell r="K145" t="str">
            <v/>
          </cell>
        </row>
        <row r="146">
          <cell r="K146" t="str">
            <v/>
          </cell>
        </row>
        <row r="147">
          <cell r="K147" t="str">
            <v/>
          </cell>
        </row>
        <row r="148">
          <cell r="K148" t="str">
            <v/>
          </cell>
        </row>
        <row r="149">
          <cell r="K149" t="str">
            <v/>
          </cell>
        </row>
        <row r="150">
          <cell r="K150" t="str">
            <v/>
          </cell>
        </row>
        <row r="151">
          <cell r="K151" t="str">
            <v/>
          </cell>
        </row>
        <row r="152">
          <cell r="K152" t="str">
            <v/>
          </cell>
        </row>
        <row r="153">
          <cell r="K153" t="str">
            <v/>
          </cell>
        </row>
        <row r="154">
          <cell r="K154" t="str">
            <v/>
          </cell>
        </row>
        <row r="155">
          <cell r="K155" t="str">
            <v/>
          </cell>
        </row>
        <row r="156">
          <cell r="K156" t="str">
            <v/>
          </cell>
        </row>
        <row r="157">
          <cell r="K157" t="str">
            <v/>
          </cell>
        </row>
        <row r="158">
          <cell r="K158" t="str">
            <v/>
          </cell>
        </row>
        <row r="159">
          <cell r="K159" t="str">
            <v/>
          </cell>
        </row>
        <row r="160">
          <cell r="K160" t="str">
            <v/>
          </cell>
        </row>
        <row r="161">
          <cell r="K161" t="str">
            <v/>
          </cell>
        </row>
        <row r="162">
          <cell r="K162" t="str">
            <v/>
          </cell>
        </row>
        <row r="163">
          <cell r="K163" t="str">
            <v/>
          </cell>
        </row>
        <row r="164">
          <cell r="K164" t="str">
            <v/>
          </cell>
        </row>
        <row r="165">
          <cell r="K165" t="str">
            <v/>
          </cell>
        </row>
        <row r="166">
          <cell r="K166" t="str">
            <v/>
          </cell>
        </row>
        <row r="167">
          <cell r="K167" t="str">
            <v/>
          </cell>
        </row>
        <row r="168">
          <cell r="K168" t="str">
            <v/>
          </cell>
        </row>
        <row r="169">
          <cell r="K169" t="str">
            <v/>
          </cell>
        </row>
        <row r="170">
          <cell r="K170" t="str">
            <v/>
          </cell>
        </row>
        <row r="171">
          <cell r="K171" t="str">
            <v/>
          </cell>
        </row>
        <row r="172">
          <cell r="K172" t="str">
            <v/>
          </cell>
        </row>
        <row r="173">
          <cell r="K173" t="str">
            <v/>
          </cell>
        </row>
        <row r="174">
          <cell r="K174" t="str">
            <v/>
          </cell>
        </row>
        <row r="175">
          <cell r="K175" t="str">
            <v/>
          </cell>
        </row>
        <row r="176">
          <cell r="K176" t="str">
            <v/>
          </cell>
        </row>
        <row r="177">
          <cell r="K177" t="str">
            <v/>
          </cell>
        </row>
        <row r="178">
          <cell r="K178" t="str">
            <v/>
          </cell>
        </row>
        <row r="179">
          <cell r="K179" t="str">
            <v/>
          </cell>
        </row>
        <row r="180">
          <cell r="K180" t="str">
            <v/>
          </cell>
        </row>
        <row r="181">
          <cell r="K181" t="str">
            <v/>
          </cell>
        </row>
        <row r="182">
          <cell r="K182" t="str">
            <v/>
          </cell>
        </row>
        <row r="183">
          <cell r="K183" t="str">
            <v/>
          </cell>
        </row>
        <row r="184">
          <cell r="K184" t="str">
            <v/>
          </cell>
        </row>
        <row r="185">
          <cell r="K185" t="str">
            <v/>
          </cell>
        </row>
        <row r="186">
          <cell r="K186" t="str">
            <v/>
          </cell>
        </row>
        <row r="187">
          <cell r="K187" t="str">
            <v/>
          </cell>
        </row>
        <row r="188">
          <cell r="K188" t="str">
            <v/>
          </cell>
        </row>
        <row r="189">
          <cell r="K189" t="str">
            <v/>
          </cell>
        </row>
        <row r="190">
          <cell r="K190" t="str">
            <v/>
          </cell>
        </row>
        <row r="191">
          <cell r="K191" t="str">
            <v/>
          </cell>
        </row>
        <row r="192">
          <cell r="K192" t="str">
            <v/>
          </cell>
        </row>
        <row r="193">
          <cell r="K193" t="str">
            <v/>
          </cell>
        </row>
        <row r="194">
          <cell r="K194" t="str">
            <v/>
          </cell>
        </row>
        <row r="195">
          <cell r="K195" t="str">
            <v/>
          </cell>
        </row>
        <row r="196">
          <cell r="K196" t="str">
            <v/>
          </cell>
        </row>
        <row r="197">
          <cell r="K197" t="str">
            <v/>
          </cell>
        </row>
        <row r="198">
          <cell r="K198" t="str">
            <v/>
          </cell>
        </row>
        <row r="199">
          <cell r="K199" t="str">
            <v/>
          </cell>
        </row>
        <row r="200">
          <cell r="K200" t="str">
            <v/>
          </cell>
        </row>
        <row r="201">
          <cell r="K201" t="str">
            <v/>
          </cell>
        </row>
        <row r="202">
          <cell r="K202" t="str">
            <v/>
          </cell>
        </row>
        <row r="203">
          <cell r="K203" t="str">
            <v/>
          </cell>
        </row>
        <row r="204">
          <cell r="K204" t="str">
            <v/>
          </cell>
        </row>
        <row r="205">
          <cell r="K205" t="str">
            <v/>
          </cell>
        </row>
        <row r="206">
          <cell r="K206" t="str">
            <v/>
          </cell>
        </row>
        <row r="207">
          <cell r="K207" t="str">
            <v/>
          </cell>
        </row>
        <row r="208">
          <cell r="K208" t="str">
            <v/>
          </cell>
        </row>
        <row r="209">
          <cell r="K209" t="str">
            <v/>
          </cell>
        </row>
        <row r="210">
          <cell r="K210" t="str">
            <v/>
          </cell>
        </row>
        <row r="211">
          <cell r="K211" t="str">
            <v/>
          </cell>
        </row>
        <row r="212">
          <cell r="K212" t="str">
            <v/>
          </cell>
        </row>
        <row r="213">
          <cell r="K213" t="str">
            <v/>
          </cell>
        </row>
        <row r="214">
          <cell r="K214" t="str">
            <v/>
          </cell>
        </row>
        <row r="215">
          <cell r="K215" t="str">
            <v/>
          </cell>
        </row>
        <row r="216">
          <cell r="K216" t="str">
            <v/>
          </cell>
        </row>
        <row r="217">
          <cell r="K217" t="str">
            <v/>
          </cell>
        </row>
        <row r="218">
          <cell r="K218" t="str">
            <v/>
          </cell>
        </row>
        <row r="219">
          <cell r="K219" t="str">
            <v/>
          </cell>
        </row>
        <row r="220">
          <cell r="K220" t="str">
            <v/>
          </cell>
        </row>
        <row r="221">
          <cell r="K221" t="str">
            <v/>
          </cell>
        </row>
        <row r="222">
          <cell r="K222" t="str">
            <v/>
          </cell>
        </row>
        <row r="223">
          <cell r="K223" t="str">
            <v/>
          </cell>
        </row>
        <row r="224">
          <cell r="K224" t="str">
            <v/>
          </cell>
        </row>
        <row r="225">
          <cell r="K225" t="str">
            <v/>
          </cell>
        </row>
        <row r="226">
          <cell r="K226" t="str">
            <v/>
          </cell>
        </row>
        <row r="227">
          <cell r="K227" t="str">
            <v/>
          </cell>
        </row>
        <row r="228">
          <cell r="K228" t="str">
            <v/>
          </cell>
        </row>
        <row r="229">
          <cell r="K229" t="str">
            <v/>
          </cell>
        </row>
        <row r="230">
          <cell r="K230" t="str">
            <v/>
          </cell>
        </row>
        <row r="231">
          <cell r="K231" t="str">
            <v/>
          </cell>
        </row>
        <row r="232">
          <cell r="K232" t="str">
            <v/>
          </cell>
        </row>
        <row r="233">
          <cell r="K233" t="str">
            <v/>
          </cell>
        </row>
        <row r="234">
          <cell r="K234" t="str">
            <v/>
          </cell>
        </row>
        <row r="235">
          <cell r="K235" t="str">
            <v/>
          </cell>
        </row>
        <row r="236">
          <cell r="K236" t="str">
            <v/>
          </cell>
        </row>
        <row r="237">
          <cell r="K237" t="str">
            <v/>
          </cell>
        </row>
        <row r="238">
          <cell r="K238" t="str">
            <v/>
          </cell>
        </row>
        <row r="239">
          <cell r="K239" t="str">
            <v/>
          </cell>
        </row>
        <row r="240">
          <cell r="K240" t="str">
            <v/>
          </cell>
        </row>
        <row r="241">
          <cell r="K241" t="str">
            <v/>
          </cell>
        </row>
        <row r="242">
          <cell r="K242" t="str">
            <v/>
          </cell>
        </row>
        <row r="243">
          <cell r="K243" t="str">
            <v/>
          </cell>
        </row>
        <row r="244">
          <cell r="K244" t="str">
            <v/>
          </cell>
        </row>
        <row r="245">
          <cell r="K245" t="str">
            <v/>
          </cell>
        </row>
        <row r="246">
          <cell r="K246" t="str">
            <v/>
          </cell>
        </row>
        <row r="247">
          <cell r="K247" t="str">
            <v/>
          </cell>
        </row>
        <row r="248">
          <cell r="K248" t="str">
            <v/>
          </cell>
        </row>
        <row r="249">
          <cell r="K249" t="str">
            <v/>
          </cell>
        </row>
        <row r="250">
          <cell r="K250" t="str">
            <v/>
          </cell>
        </row>
        <row r="251">
          <cell r="K251" t="str">
            <v/>
          </cell>
        </row>
        <row r="252">
          <cell r="K252" t="str">
            <v/>
          </cell>
        </row>
        <row r="253">
          <cell r="K253" t="str">
            <v/>
          </cell>
        </row>
        <row r="254">
          <cell r="K254" t="str">
            <v/>
          </cell>
        </row>
        <row r="255">
          <cell r="K255" t="str">
            <v/>
          </cell>
        </row>
        <row r="256">
          <cell r="K256" t="str">
            <v/>
          </cell>
        </row>
        <row r="257">
          <cell r="K257" t="str">
            <v/>
          </cell>
        </row>
        <row r="258">
          <cell r="K258" t="str">
            <v/>
          </cell>
        </row>
        <row r="259">
          <cell r="K259" t="str">
            <v/>
          </cell>
        </row>
        <row r="260">
          <cell r="K260" t="str">
            <v/>
          </cell>
        </row>
        <row r="261">
          <cell r="K261" t="str">
            <v/>
          </cell>
        </row>
        <row r="262">
          <cell r="K262" t="str">
            <v/>
          </cell>
        </row>
        <row r="263">
          <cell r="K263" t="str">
            <v/>
          </cell>
        </row>
        <row r="264">
          <cell r="K264" t="str">
            <v/>
          </cell>
        </row>
        <row r="265">
          <cell r="K265" t="str">
            <v/>
          </cell>
        </row>
        <row r="266">
          <cell r="K266" t="str">
            <v/>
          </cell>
        </row>
        <row r="267">
          <cell r="K267" t="str">
            <v/>
          </cell>
        </row>
        <row r="268">
          <cell r="K268" t="str">
            <v/>
          </cell>
        </row>
        <row r="269">
          <cell r="K269" t="str">
            <v/>
          </cell>
        </row>
        <row r="270">
          <cell r="K270" t="str">
            <v/>
          </cell>
        </row>
        <row r="271">
          <cell r="K271" t="str">
            <v/>
          </cell>
        </row>
        <row r="272">
          <cell r="K272" t="str">
            <v/>
          </cell>
        </row>
        <row r="273">
          <cell r="K273" t="str">
            <v/>
          </cell>
        </row>
        <row r="274">
          <cell r="K274" t="str">
            <v/>
          </cell>
        </row>
        <row r="275">
          <cell r="K275" t="str">
            <v/>
          </cell>
        </row>
        <row r="276">
          <cell r="K276" t="str">
            <v/>
          </cell>
        </row>
        <row r="277">
          <cell r="K277" t="str">
            <v/>
          </cell>
        </row>
        <row r="278">
          <cell r="K278" t="str">
            <v/>
          </cell>
        </row>
        <row r="279">
          <cell r="K279" t="str">
            <v/>
          </cell>
        </row>
        <row r="280">
          <cell r="K280" t="str">
            <v/>
          </cell>
        </row>
        <row r="281">
          <cell r="K281" t="str">
            <v/>
          </cell>
        </row>
        <row r="282">
          <cell r="K282" t="str">
            <v/>
          </cell>
        </row>
        <row r="283">
          <cell r="K283" t="str">
            <v/>
          </cell>
        </row>
        <row r="284">
          <cell r="K284" t="str">
            <v/>
          </cell>
        </row>
        <row r="285">
          <cell r="K285" t="str">
            <v/>
          </cell>
        </row>
        <row r="286">
          <cell r="K286" t="str">
            <v/>
          </cell>
        </row>
        <row r="287">
          <cell r="K287" t="str">
            <v/>
          </cell>
        </row>
        <row r="288">
          <cell r="K288" t="str">
            <v/>
          </cell>
        </row>
        <row r="289">
          <cell r="K289" t="str">
            <v/>
          </cell>
        </row>
        <row r="290">
          <cell r="K290" t="str">
            <v/>
          </cell>
        </row>
        <row r="291">
          <cell r="K291" t="str">
            <v/>
          </cell>
        </row>
        <row r="292">
          <cell r="K292" t="str">
            <v/>
          </cell>
        </row>
        <row r="293">
          <cell r="K293" t="str">
            <v/>
          </cell>
        </row>
        <row r="294">
          <cell r="K294" t="str">
            <v/>
          </cell>
        </row>
        <row r="295">
          <cell r="K295" t="str">
            <v/>
          </cell>
        </row>
        <row r="296">
          <cell r="K296" t="str">
            <v/>
          </cell>
        </row>
        <row r="297">
          <cell r="K297" t="str">
            <v/>
          </cell>
        </row>
        <row r="298">
          <cell r="K298" t="str">
            <v/>
          </cell>
        </row>
        <row r="299">
          <cell r="K299" t="str">
            <v/>
          </cell>
        </row>
        <row r="300">
          <cell r="K300" t="str">
            <v/>
          </cell>
        </row>
        <row r="301">
          <cell r="K301" t="str">
            <v/>
          </cell>
        </row>
        <row r="302">
          <cell r="K302" t="str">
            <v/>
          </cell>
        </row>
        <row r="303">
          <cell r="K303" t="str">
            <v/>
          </cell>
        </row>
        <row r="304">
          <cell r="K304" t="str">
            <v/>
          </cell>
        </row>
        <row r="305">
          <cell r="K305" t="str">
            <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Staffing WBS Total "/>
      <sheetName val="Staffing WBS 1"/>
      <sheetName val="Staffing WBS 1.0"/>
      <sheetName val="Staffing WBS 1.1"/>
      <sheetName val="Staffing WBS 1.1.0"/>
      <sheetName val="Staffing WBS 1.1.1"/>
      <sheetName val="Staffing WBS 1.1.2"/>
      <sheetName val="Staffing WBS 1.1.3"/>
      <sheetName val="Staffing WBS 1.1.4"/>
      <sheetName val="Staffing WBS 1.1.5"/>
      <sheetName val="Staffing WBS 1.1.6"/>
      <sheetName val="Staffing WBS 1.2"/>
      <sheetName val="Staffing WBS 1.2.0"/>
      <sheetName val="Staffing WBS 1.2.1"/>
      <sheetName val="Staffing WBS 1.2.2"/>
      <sheetName val="Staffing WBS 1.3"/>
      <sheetName val="Staffing WBS 1.3.0"/>
      <sheetName val="Staffing WBS 1.3.1"/>
      <sheetName val="Staffing WBS 1.3.2"/>
      <sheetName val="Staffing WBS 1.3.3"/>
      <sheetName val="Staffing WBS 1.4"/>
      <sheetName val="Staffing WBS 2"/>
      <sheetName val="Staffing WBS 2.0"/>
      <sheetName val="Staffing WBS 2.1"/>
      <sheetName val="Staffing WBS 2.1.0"/>
      <sheetName val="Staffing WBS 2.1.1"/>
      <sheetName val="Staffing WBS 2.1.2"/>
      <sheetName val="Staffing WBS 2.1.3"/>
      <sheetName val="Staffing WBS 2.1.4"/>
      <sheetName val="Staffing WBS 2.1.4.0"/>
      <sheetName val="Staffing WBS 2.1.4.1"/>
      <sheetName val="Staffing WBS 2.1.4.2"/>
      <sheetName val="Staffing WBS 2.1.4.3"/>
      <sheetName val="Staffing WBS 2.1.4.4"/>
      <sheetName val="Staffing WBS 2.2"/>
      <sheetName val="Staffing WBS 2.2.0"/>
      <sheetName val="Staffing WBS 2.2.1"/>
      <sheetName val="Staffing WBS 2.2.2"/>
      <sheetName val="Staffing WBS 2.2.3"/>
      <sheetName val="Staffing WBS 2.2.4"/>
      <sheetName val="Staffing WBS 2.3"/>
      <sheetName val="Staffing WBS 2.4"/>
      <sheetName val="Staffing WBS 2.4.0"/>
      <sheetName val="Staffing WBS 2.4.1"/>
      <sheetName val="Staffing WBS 2.4.2"/>
      <sheetName val="Staffing WBS 3"/>
      <sheetName val="Staffing WBS 3.0"/>
      <sheetName val="Staffing WBS 3.1"/>
      <sheetName val="Staffing WBS 3.2"/>
      <sheetName val="Staffing WBS 3.3"/>
      <sheetName val="Staffing WBS 3.4"/>
      <sheetName val="Staffing WBS 3.5"/>
      <sheetName val="Staffing WBS 3.6"/>
      <sheetName val="Staffing WBS 4"/>
      <sheetName val="Staffing WBS 4.0"/>
      <sheetName val="Staffing WBS 4.1"/>
      <sheetName val="Staffing WBS 4.2"/>
      <sheetName val="Staffing WBS 4.3"/>
      <sheetName val="Staffing WBS 4.4"/>
      <sheetName val="Staffing WBS 4.5"/>
      <sheetName val="Staffing WBS 4.6"/>
      <sheetName val="Staffing WBS 4.7"/>
      <sheetName val="Staffing WBS 4.8"/>
      <sheetName val="Staffing WBS 4.9"/>
      <sheetName val="Staffing WBS 4.10"/>
      <sheetName val="Staffing WBS 4.11"/>
      <sheetName val="Staffing WBS 5"/>
      <sheetName val="Staffing WBS 5.0"/>
      <sheetName val="Staffing WBS 5.1"/>
      <sheetName val="Staffing WBS 5.1.0"/>
      <sheetName val="Staffing WBS 5.1.1"/>
      <sheetName val="Staffing WBS 5.1.1.0"/>
      <sheetName val="Staffing WBS 5.1.1.1"/>
      <sheetName val="Staffing WBS 5.1.1.2"/>
      <sheetName val="Staffing WBS 5.1.2"/>
      <sheetName val="Staffing WBS 5.1.2.0"/>
      <sheetName val="Staffing WBS 5.1.2.1"/>
      <sheetName val="Staffing WBS 5.1.2.2"/>
      <sheetName val="Staffing WBS 5.1.3"/>
      <sheetName val="Staffing WBS 5.2"/>
      <sheetName val="Staffing WBS 5.2.0"/>
      <sheetName val="Staffing WBS 5.2.1"/>
      <sheetName val="Staffing WBS 5.2.2"/>
      <sheetName val="Staffing WBS 5.2.3"/>
      <sheetName val="Staffing WBS 5.3"/>
      <sheetName val="Staffing WBS 5.3.0"/>
      <sheetName val="Staffing WBS 5.3.1"/>
      <sheetName val="Staffing WBS 5.3.2"/>
      <sheetName val="Staffing WBS 5.3.3"/>
      <sheetName val="Staffing WBS 5.3.4"/>
      <sheetName val="Staffing WBS 5.4"/>
      <sheetName val="Staffing WBS 5.4.0"/>
      <sheetName val="Staffing WBS 5.4.1"/>
      <sheetName val="Staffing WBS 5.4.2"/>
      <sheetName val="Staffing WBS 5.4.3"/>
      <sheetName val="Staffing WBS 5.4.4"/>
      <sheetName val="Staffing WBS 5.4.5"/>
      <sheetName val="Staffing WBS 5.5"/>
      <sheetName val="Staffing WBS 5.5.0"/>
      <sheetName val="Staffing WBS 5.5.1"/>
      <sheetName val="Staffing WBS 5.5.2"/>
      <sheetName val="Staffing WBS 5.5.3"/>
      <sheetName val="Staffing WBS 5.5.4"/>
      <sheetName val="Staffing WBS 5.5.5"/>
      <sheetName val="Staffing WBS 5.5.6"/>
      <sheetName val="Staffing WBS 5.5.7"/>
      <sheetName val="Staffing WBS 5.5.8"/>
      <sheetName val="Staffing WBS 5.5.8.0"/>
      <sheetName val="Staffing WBS 5.5.8.1"/>
      <sheetName val="Staffing WBS 5.5.8.2"/>
      <sheetName val="Staffing WBS 5.5.8.3"/>
      <sheetName val="Staffing WBS 6"/>
      <sheetName val="Staffing WBS 6.0"/>
      <sheetName val="Staffing WBS 6.1"/>
      <sheetName val="Staffing WBS 6.1.0"/>
      <sheetName val="Staffing WBS 6.1.1"/>
      <sheetName val="Staffing WBS 6.1.2"/>
      <sheetName val="Staffing WBS 6.2"/>
      <sheetName val="Staffing WBS 6.2.0"/>
      <sheetName val="Staffing WBS 6.2.1"/>
      <sheetName val="Staffing WBS 6.2.2"/>
      <sheetName val="Staffing WBS 6.2.3"/>
      <sheetName val="Staffing WBS 6.3"/>
      <sheetName val="Staffing WBS 6.3.0"/>
      <sheetName val="Staffing WBS 6.3.1"/>
      <sheetName val="Staffing WBS 6.3.2"/>
      <sheetName val="Staffing WBS 6.3.3"/>
      <sheetName val="Staffing WBS 6.4"/>
      <sheetName val="Staffing WBS 6.4.0"/>
      <sheetName val="Staffing WBS 6.4.1"/>
      <sheetName val="Staffing WBS 6.4.2"/>
      <sheetName val="Staffing WBS 7"/>
      <sheetName val="Staffing WBS 7.0"/>
      <sheetName val="Staffing WBS 7.1"/>
      <sheetName val="Staffing WBS 7.2"/>
      <sheetName val="Staffing WBS 7.3"/>
      <sheetName val="Staffing WBS 7.4"/>
      <sheetName val="Staffing WBS 7.5"/>
      <sheetName val="Staffing WBS 7.5.1"/>
      <sheetName val="Staffing WBS 7.5.2"/>
      <sheetName val="Staffing WBS 7.5.3"/>
      <sheetName val="Total "/>
      <sheetName val="1"/>
      <sheetName val="1.0"/>
      <sheetName val="1.1"/>
      <sheetName val="1.1.0"/>
      <sheetName val="1.1.1"/>
      <sheetName val="1.1.2"/>
      <sheetName val="1.1.3"/>
      <sheetName val="1.1.4"/>
      <sheetName val="1.1.5"/>
      <sheetName val="1.1.6"/>
      <sheetName val="1.2"/>
      <sheetName val="1.2.0"/>
      <sheetName val="1.2.1"/>
      <sheetName val="1.2.2"/>
      <sheetName val="1.3"/>
      <sheetName val="1.3.0"/>
      <sheetName val="1.3.1"/>
      <sheetName val="1.3.2"/>
      <sheetName val="1.3.3"/>
      <sheetName val="1.4"/>
      <sheetName val="2"/>
      <sheetName val="2.0"/>
      <sheetName val="2.1"/>
      <sheetName val="2.1.0"/>
      <sheetName val="2.1.1"/>
      <sheetName val="2.1.2"/>
      <sheetName val="2.1.3"/>
      <sheetName val="2.1.4"/>
      <sheetName val="2.1.4.0"/>
      <sheetName val="2.1.4.1"/>
      <sheetName val="2.1.4.2"/>
      <sheetName val="2.1.4.3"/>
      <sheetName val="2.1.4.4"/>
      <sheetName val="2.2"/>
      <sheetName val="2.2.0"/>
      <sheetName val="2.2.1"/>
      <sheetName val="2.2.2"/>
      <sheetName val="2.2.3"/>
      <sheetName val="2.2.4"/>
      <sheetName val="2.3"/>
      <sheetName val="2.4"/>
      <sheetName val="2.4.0"/>
      <sheetName val="2.4.1"/>
      <sheetName val="2.4.2"/>
      <sheetName val="3"/>
      <sheetName val="3.0"/>
      <sheetName val="3.1"/>
      <sheetName val="3.2"/>
      <sheetName val="3.3"/>
      <sheetName val="3.4"/>
      <sheetName val="3.5"/>
      <sheetName val="3.6"/>
      <sheetName val="4"/>
      <sheetName val="4.0"/>
      <sheetName val="4.1"/>
      <sheetName val="4.2"/>
      <sheetName val="4.3"/>
      <sheetName val="4.4"/>
      <sheetName val="4.5"/>
      <sheetName val="4.6"/>
      <sheetName val="4.7"/>
      <sheetName val="4.8"/>
      <sheetName val="4.9"/>
      <sheetName val="4.10"/>
      <sheetName val="4.11"/>
      <sheetName val="5"/>
      <sheetName val="5.0"/>
      <sheetName val="5.1"/>
      <sheetName val="5.1.0"/>
      <sheetName val="5.1.1"/>
      <sheetName val="5.1.1.0"/>
      <sheetName val="5.1.1.1"/>
      <sheetName val="5.1.1.2"/>
      <sheetName val="5.1.2"/>
      <sheetName val="5.1.2.0"/>
      <sheetName val="5.1.2.1"/>
      <sheetName val="5.1.2.2"/>
      <sheetName val="5.1.3"/>
      <sheetName val="5.2"/>
      <sheetName val="5.2.0"/>
      <sheetName val="5.2.1"/>
      <sheetName val="5.2.2"/>
      <sheetName val="5.2.3"/>
      <sheetName val="5.3"/>
      <sheetName val="5.3.0"/>
      <sheetName val="5.3.1"/>
      <sheetName val="5.3.2"/>
      <sheetName val="5.3.3"/>
      <sheetName val="5.3.4"/>
      <sheetName val="5.4"/>
      <sheetName val="5.4.0"/>
      <sheetName val="5.4.1"/>
      <sheetName val="5.4.2"/>
      <sheetName val="5.4.3"/>
      <sheetName val="5.4.4"/>
      <sheetName val="5.4.5"/>
      <sheetName val="5.5"/>
      <sheetName val="5.5.0"/>
      <sheetName val="5.5.1"/>
      <sheetName val="5.5.2"/>
      <sheetName val="5.5.3"/>
      <sheetName val="5.5.4"/>
      <sheetName val="5.5.5"/>
      <sheetName val="5.5.6"/>
      <sheetName val="5.5.7"/>
      <sheetName val="5.5.8"/>
      <sheetName val="5.5.8.0"/>
      <sheetName val="5.5.8.1"/>
      <sheetName val="5.5.8.2"/>
      <sheetName val="5.5.8.3"/>
      <sheetName val="6"/>
      <sheetName val="6.0"/>
      <sheetName val="6.1"/>
      <sheetName val="6.1.0"/>
      <sheetName val="6.1.1"/>
      <sheetName val="6.1.2"/>
      <sheetName val="6.2"/>
      <sheetName val="6.2.0"/>
      <sheetName val="6.2.1"/>
      <sheetName val="6.2.2"/>
      <sheetName val="6.2.3"/>
      <sheetName val="6.3"/>
      <sheetName val="6.3.0"/>
      <sheetName val="6.3.1"/>
      <sheetName val="6.3.2"/>
      <sheetName val="6.3.3"/>
      <sheetName val="6.4"/>
      <sheetName val="6.4.0"/>
      <sheetName val="6.4.1"/>
      <sheetName val="6.4.2"/>
      <sheetName val="7"/>
      <sheetName val="7.0"/>
      <sheetName val="7.1"/>
      <sheetName val="7.2"/>
      <sheetName val="7.3"/>
      <sheetName val="7.4"/>
      <sheetName val="7.5"/>
      <sheetName val="7.5.1"/>
      <sheetName val="7.5.2"/>
      <sheetName val="7.5.3"/>
      <sheetName val="Direct Labor Rate FY 13"/>
      <sheetName val="Direct Labor Rate FY 14"/>
      <sheetName val="Direct Labor Rate FY 15"/>
      <sheetName val="Direct Labor Rate FY 16"/>
      <sheetName val="Direct Labor Rate FY 17"/>
      <sheetName val="Direct Labor Rate FY 18"/>
      <sheetName val="Direct Labor Rate FY 19"/>
      <sheetName val="Direct Labor Rate FY 20"/>
      <sheetName val="Direct Labor Rate FY 21"/>
      <sheetName val="Direct Labor Rate FY 22"/>
      <sheetName val="Rates &amp; Factors Summary"/>
      <sheetName val="Unions"/>
      <sheetName val="Labor Classification"/>
      <sheetName val="LC Conversion"/>
      <sheetName val="Fee&amp;OH Determination"/>
      <sheetName val="Productive Hours"/>
      <sheetName val="Subcontractor Lists"/>
      <sheetName val="Supp &amp; Mat'l Detail Form"/>
      <sheetName val="Equip Form Non Capitalized"/>
      <sheetName val="Equip Form Capitalized"/>
      <sheetName val="Depreciation Form"/>
      <sheetName val="ODC"/>
      <sheetName val="Vehicles"/>
      <sheetName val="Maint-Op Agreements"/>
      <sheetName val="Additional Form A"/>
      <sheetName val="Additional Form B"/>
      <sheetName val="Additional Form C"/>
      <sheetName val="Additional Form D"/>
      <sheetName val="Additional Form E"/>
      <sheetName val="Additional Form F"/>
      <sheetName val="Subcontractor A by WBS"/>
      <sheetName val="Subcontractor B by WBS"/>
      <sheetName val="Subcontractor C by WBS"/>
      <sheetName val="Subcontractor D by WBS"/>
      <sheetName val="Subcontractor E by WBS"/>
      <sheetName val="Subcontractor F by WBS"/>
      <sheetName val="Subcontractor G by WBS"/>
      <sheetName val="Subcontractor H by WBS"/>
      <sheetName val="Subcontractor I by WBS"/>
      <sheetName val="Subcontractor J by WBS"/>
      <sheetName val="SubCon W-out Fee Summary"/>
      <sheetName val="SubCon W-Fee Summary"/>
      <sheetName val="SubCon summary by co. W-out Fee"/>
      <sheetName val="SubCon summary by co. W-Fee"/>
      <sheetName val="Productive Hr Summary"/>
      <sheetName val="Dir Lab Straight Time Rate Sum"/>
      <sheetName val="Dir Lab Effective Rate Summary"/>
      <sheetName val="Dir Lab Overtime Rate Sum"/>
      <sheetName val="Cost by WBS"/>
      <sheetName val="WYE by WBS"/>
      <sheetName val="Non-Labor Cost by WBS"/>
      <sheetName val="Labor Cost by WBS"/>
      <sheetName val="Protection"/>
      <sheetName val="Columns"/>
      <sheetName val="Parameters"/>
      <sheetName val="WBS Structu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row r="7">
          <cell r="C7" t="str">
            <v>Exempt</v>
          </cell>
        </row>
      </sheetData>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row r="4">
          <cell r="K4" t="str">
            <v/>
          </cell>
        </row>
        <row r="5">
          <cell r="K5" t="str">
            <v/>
          </cell>
        </row>
        <row r="6">
          <cell r="K6" t="str">
            <v>1.0 Program and Business Management</v>
          </cell>
        </row>
        <row r="7">
          <cell r="K7" t="str">
            <v/>
          </cell>
        </row>
        <row r="8">
          <cell r="K8" t="str">
            <v>1.1.0 Program Management</v>
          </cell>
        </row>
        <row r="9">
          <cell r="K9" t="str">
            <v>1.1.1 Program and Project Reviews</v>
          </cell>
        </row>
        <row r="10">
          <cell r="K10" t="str">
            <v>1.1.2 Certificate of Flight Readiness</v>
          </cell>
        </row>
        <row r="11">
          <cell r="K11" t="str">
            <v>1.1.3 Risk Management</v>
          </cell>
        </row>
        <row r="12">
          <cell r="K12" t="str">
            <v>1.1.4 Program Control</v>
          </cell>
        </row>
        <row r="13">
          <cell r="K13" t="str">
            <v>1.1.5 Continuous Improvement</v>
          </cell>
        </row>
        <row r="14">
          <cell r="K14" t="str">
            <v>1.1.6 Emergency Management</v>
          </cell>
        </row>
        <row r="15">
          <cell r="K15" t="str">
            <v/>
          </cell>
        </row>
        <row r="16">
          <cell r="K16" t="str">
            <v>1.2.0 Business Management</v>
          </cell>
        </row>
        <row r="17">
          <cell r="K17" t="str">
            <v>1.2.1 Contract Management</v>
          </cell>
        </row>
        <row r="18">
          <cell r="K18" t="str">
            <v>1.2.2 Financial Management</v>
          </cell>
        </row>
        <row r="19">
          <cell r="K19" t="str">
            <v/>
          </cell>
        </row>
        <row r="20">
          <cell r="K20" t="str">
            <v>1.3.0 Security Management</v>
          </cell>
        </row>
        <row r="21">
          <cell r="K21" t="str">
            <v>1.3.1 Physical Security</v>
          </cell>
        </row>
        <row r="22">
          <cell r="K22" t="str">
            <v>1.3.2 Export Control</v>
          </cell>
        </row>
        <row r="23">
          <cell r="K23" t="str">
            <v>1.3.3 Communications Security</v>
          </cell>
        </row>
        <row r="24">
          <cell r="K24" t="str">
            <v>1.4 Environmental Management</v>
          </cell>
        </row>
        <row r="25">
          <cell r="K25" t="str">
            <v/>
          </cell>
        </row>
        <row r="26">
          <cell r="K26" t="str">
            <v>2.0 Safety and Mission Assurance</v>
          </cell>
        </row>
        <row r="27">
          <cell r="K27" t="str">
            <v/>
          </cell>
        </row>
        <row r="28">
          <cell r="K28" t="str">
            <v>2.1.0 Safety</v>
          </cell>
        </row>
        <row r="29">
          <cell r="K29" t="str">
            <v>2.1.1 System Safety</v>
          </cell>
        </row>
        <row r="30">
          <cell r="K30" t="str">
            <v>2.1.2 Reliability, Maintainability and Supportability</v>
          </cell>
        </row>
        <row r="31">
          <cell r="K31" t="str">
            <v>2.1.3 Operations Safety</v>
          </cell>
        </row>
        <row r="32">
          <cell r="K32" t="str">
            <v/>
          </cell>
        </row>
        <row r="33">
          <cell r="K33" t="str">
            <v>2.1.4.0 Occupational Safety</v>
          </cell>
        </row>
        <row r="34">
          <cell r="K34" t="str">
            <v>2.1.4.1 Voluntary Protection Program Compliance</v>
          </cell>
        </row>
        <row r="35">
          <cell r="K35" t="str">
            <v>2.1.4.2 Mishap Investigations and Reporting</v>
          </cell>
        </row>
        <row r="36">
          <cell r="K36" t="str">
            <v>2.1.4.3 Industrial Hygiene</v>
          </cell>
        </row>
        <row r="37">
          <cell r="K37">
            <v>0</v>
          </cell>
        </row>
        <row r="38">
          <cell r="K38" t="str">
            <v/>
          </cell>
        </row>
        <row r="39">
          <cell r="K39" t="str">
            <v>2.2.0 Quality</v>
          </cell>
        </row>
        <row r="40">
          <cell r="K40" t="str">
            <v>2.2.1 Quality Assurance</v>
          </cell>
        </row>
        <row r="41">
          <cell r="K41" t="str">
            <v>2.2.2 Quality Engineering</v>
          </cell>
        </row>
        <row r="42">
          <cell r="K42" t="str">
            <v>2.2.3 Government Industry Data Exchange Program</v>
          </cell>
        </row>
        <row r="43">
          <cell r="K43" t="str">
            <v>2.2.4 Support for Government Assurance Activities</v>
          </cell>
        </row>
        <row r="44">
          <cell r="K44" t="str">
            <v>2.3 Software Safety and Assurance</v>
          </cell>
        </row>
        <row r="45">
          <cell r="K45" t="str">
            <v/>
          </cell>
        </row>
        <row r="46">
          <cell r="K46" t="str">
            <v>2.4.0 Mission Assurance</v>
          </cell>
        </row>
        <row r="47">
          <cell r="K47" t="str">
            <v>2.4.1 Mission Assurance Analyses and Support</v>
          </cell>
        </row>
        <row r="48">
          <cell r="K48" t="str">
            <v>2.4.2 Safety and Mission Assurance Review Panels</v>
          </cell>
        </row>
        <row r="49">
          <cell r="K49" t="str">
            <v/>
          </cell>
        </row>
        <row r="50">
          <cell r="K50" t="str">
            <v>3.0 Information and Data Management</v>
          </cell>
        </row>
        <row r="51">
          <cell r="K51" t="str">
            <v>3.1 Information Technology</v>
          </cell>
        </row>
        <row r="52">
          <cell r="K52" t="str">
            <v>3.2 Data Management</v>
          </cell>
        </row>
        <row r="53">
          <cell r="K53" t="str">
            <v>3.3 Legacy Systems</v>
          </cell>
        </row>
        <row r="54">
          <cell r="K54" t="str">
            <v>3.4 IT Security Compliance</v>
          </cell>
        </row>
        <row r="55">
          <cell r="K55" t="str">
            <v>3.5 Records Management</v>
          </cell>
        </row>
        <row r="56">
          <cell r="K56" t="str">
            <v>3.6 Document Center</v>
          </cell>
        </row>
        <row r="57">
          <cell r="K57" t="str">
            <v/>
          </cell>
        </row>
        <row r="58">
          <cell r="K58" t="str">
            <v>4.0 Processing Support and Integration</v>
          </cell>
        </row>
        <row r="59">
          <cell r="K59" t="str">
            <v>4.1 Work Planning, Scheduling, Control and Authoring</v>
          </cell>
        </row>
        <row r="60">
          <cell r="K60" t="str">
            <v>4.2 Configuration and Requirements Verification Management</v>
          </cell>
        </row>
        <row r="61">
          <cell r="K61" t="str">
            <v>4.3 Integrated Scheduling</v>
          </cell>
        </row>
        <row r="62">
          <cell r="K62" t="str">
            <v>4.4 Advanced Planning</v>
          </cell>
        </row>
        <row r="63">
          <cell r="K63" t="str">
            <v>4.5 Manifest Planning</v>
          </cell>
        </row>
        <row r="64">
          <cell r="K64" t="str">
            <v>4.6 Integration and Coordination Activities</v>
          </cell>
        </row>
        <row r="65">
          <cell r="K65" t="str">
            <v>4.7 Facilities Utilization</v>
          </cell>
        </row>
        <row r="66">
          <cell r="K66" t="str">
            <v>4.8 Support for Meetings and Boards</v>
          </cell>
        </row>
        <row r="67">
          <cell r="K67" t="str">
            <v>4.9 Contamination Control</v>
          </cell>
        </row>
        <row r="68">
          <cell r="K68" t="str">
            <v>4.10  Electromagnetic Environmental Effects Control</v>
          </cell>
        </row>
        <row r="69">
          <cell r="K69" t="str">
            <v>4.11  Imagery</v>
          </cell>
        </row>
        <row r="70">
          <cell r="K70" t="str">
            <v/>
          </cell>
        </row>
        <row r="71">
          <cell r="K71" t="str">
            <v>5.0 Flight Hardware</v>
          </cell>
        </row>
        <row r="72">
          <cell r="K72" t="str">
            <v/>
          </cell>
        </row>
        <row r="73">
          <cell r="K73" t="str">
            <v>5.1.0 International Space Station</v>
          </cell>
        </row>
        <row r="74">
          <cell r="K74" t="str">
            <v/>
          </cell>
        </row>
        <row r="75">
          <cell r="K75" t="str">
            <v>5.1.1.0 ISS Flight Hardware Processing</v>
          </cell>
        </row>
        <row r="76">
          <cell r="K76" t="str">
            <v>5.1.1.1 ORU Processing</v>
          </cell>
        </row>
        <row r="77">
          <cell r="K77" t="str">
            <v>5.1.1.2 High-Pressure Gas Servicing</v>
          </cell>
        </row>
        <row r="78">
          <cell r="K78" t="str">
            <v/>
          </cell>
        </row>
        <row r="79">
          <cell r="K79" t="str">
            <v>5.1.2.0 Utilization Payloads Operations</v>
          </cell>
        </row>
        <row r="80">
          <cell r="K80" t="str">
            <v>5.1.2.1 Non-Life Science Utilization Payloads</v>
          </cell>
        </row>
        <row r="81">
          <cell r="K81" t="str">
            <v>5.1.2.2 Life Science Utilization Payloads</v>
          </cell>
        </row>
        <row r="82">
          <cell r="K82" t="str">
            <v>5.1.3 International Space Station Research</v>
          </cell>
        </row>
        <row r="83">
          <cell r="K83" t="str">
            <v/>
          </cell>
        </row>
        <row r="84">
          <cell r="K84" t="str">
            <v>5.2.0 Launch Services Program Support</v>
          </cell>
        </row>
        <row r="85">
          <cell r="K85" t="str">
            <v>5.2.1 Spacecraft Operations and Management Support</v>
          </cell>
        </row>
        <row r="86">
          <cell r="K86" t="str">
            <v>5.2.2 Spacecraft Servicing</v>
          </cell>
        </row>
        <row r="87">
          <cell r="K87" t="str">
            <v>5.2.3 Planetary Protection Program Support</v>
          </cell>
        </row>
        <row r="88">
          <cell r="K88" t="str">
            <v/>
          </cell>
        </row>
        <row r="89">
          <cell r="K89" t="str">
            <v xml:space="preserve">5.3.0 Space Launch System Offline Processing </v>
          </cell>
        </row>
        <row r="90">
          <cell r="K90" t="str">
            <v>5.3.1 Core Stage Processing</v>
          </cell>
        </row>
        <row r="91">
          <cell r="K91" t="str">
            <v>5.3.2 Upper Stage Processing</v>
          </cell>
        </row>
        <row r="92">
          <cell r="K92" t="str">
            <v>5.3.3 Booster Aft Skirt and Forward Assembly Processing</v>
          </cell>
        </row>
        <row r="93">
          <cell r="K93" t="str">
            <v>5.3.4 Booster Segment Processing</v>
          </cell>
        </row>
        <row r="94">
          <cell r="K94" t="str">
            <v/>
          </cell>
        </row>
        <row r="95">
          <cell r="K95" t="str">
            <v>5.4.0 Multi-Purpose Crew Vehicle (MPCV) Offline Processing</v>
          </cell>
        </row>
        <row r="96">
          <cell r="K96" t="str">
            <v>5.4.1 Multi-Purpose Crew Vehicle Crew/Service Module Processing</v>
          </cell>
        </row>
        <row r="97">
          <cell r="K97" t="str">
            <v>5.4.2 Launch Abort System Processing</v>
          </cell>
        </row>
        <row r="98">
          <cell r="K98" t="str">
            <v>5.4.3 Equipment, Payloads, and Cargo</v>
          </cell>
        </row>
        <row r="99">
          <cell r="K99" t="str">
            <v>5.4.4 Crew Module Recovery</v>
          </cell>
        </row>
        <row r="100">
          <cell r="K100" t="str">
            <v>5.4.5 Crew Module Post-flight De-servicing</v>
          </cell>
        </row>
        <row r="101">
          <cell r="K101" t="str">
            <v/>
          </cell>
        </row>
        <row r="102">
          <cell r="K102" t="str">
            <v>5.5.0 Integrated Vehicle Processing</v>
          </cell>
        </row>
        <row r="103">
          <cell r="K103" t="str">
            <v>5.5.1 Booster Stacking</v>
          </cell>
        </row>
        <row r="104">
          <cell r="K104" t="str">
            <v>5.5.2 Multipurpose Crew Vehicle Stacking</v>
          </cell>
        </row>
        <row r="105">
          <cell r="K105" t="str">
            <v>5.5.3 Vehicle Integration</v>
          </cell>
        </row>
        <row r="106">
          <cell r="K106" t="str">
            <v>5.5.4 Integrated Vehicle Testing</v>
          </cell>
        </row>
        <row r="107">
          <cell r="K107" t="str">
            <v>5.5.5 Transfer of Integrated Vehicle to Launch Pad</v>
          </cell>
        </row>
        <row r="108">
          <cell r="K108" t="str">
            <v>5.5.6 Pad Processing</v>
          </cell>
        </row>
        <row r="109">
          <cell r="K109" t="str">
            <v>5.5.7 Contingency Operations</v>
          </cell>
        </row>
        <row r="110">
          <cell r="K110" t="str">
            <v/>
          </cell>
        </row>
        <row r="111">
          <cell r="K111" t="str">
            <v>5.5.8.0 Launch Operations</v>
          </cell>
        </row>
        <row r="112">
          <cell r="K112" t="str">
            <v>5.5.8.1 Launch Team Training</v>
          </cell>
        </row>
        <row r="113">
          <cell r="K113" t="str">
            <v>5.5.8.2 Launch Preparation</v>
          </cell>
        </row>
        <row r="114">
          <cell r="K114" t="str">
            <v>5.5.8.3 Launch Execution</v>
          </cell>
        </row>
        <row r="115">
          <cell r="K115" t="str">
            <v/>
          </cell>
        </row>
        <row r="116">
          <cell r="K116" t="str">
            <v>6.0 Ground Systems</v>
          </cell>
        </row>
        <row r="117">
          <cell r="K117" t="str">
            <v/>
          </cell>
        </row>
        <row r="118">
          <cell r="K118" t="str">
            <v>6.1.0 Ground Systems Project Management</v>
          </cell>
        </row>
        <row r="119">
          <cell r="K119" t="str">
            <v>6.1.1 Ground Systems Project Design Engineering</v>
          </cell>
        </row>
        <row r="120">
          <cell r="K120" t="str">
            <v>6.1.2 Ground Systems Project Implementation</v>
          </cell>
        </row>
        <row r="121">
          <cell r="K121" t="str">
            <v/>
          </cell>
        </row>
        <row r="122">
          <cell r="K122" t="str">
            <v>6.2.0 NASA-Managed Projects</v>
          </cell>
        </row>
        <row r="123">
          <cell r="K123" t="str">
            <v>6.2.1 Programmatic Ground System Development</v>
          </cell>
        </row>
        <row r="124">
          <cell r="K124" t="str">
            <v>6.2.2 Construction of Facilities and Local Authority Facilities Projects</v>
          </cell>
        </row>
        <row r="125">
          <cell r="K125" t="str">
            <v>6.2.3 Ground Systems Survivability Projects</v>
          </cell>
        </row>
        <row r="126">
          <cell r="K126" t="str">
            <v/>
          </cell>
        </row>
        <row r="127">
          <cell r="K127" t="str">
            <v>6.3.0 Ground Systems Operations and Maintenance</v>
          </cell>
        </row>
        <row r="128">
          <cell r="K128" t="str">
            <v>6.3.1 Ground Systems Maintenance Program</v>
          </cell>
        </row>
        <row r="129">
          <cell r="K129" t="str">
            <v>6.3.2 Corrosion Control</v>
          </cell>
        </row>
        <row r="130">
          <cell r="K130" t="str">
            <v>6.3.3 Non-Mission Direct Operations</v>
          </cell>
        </row>
        <row r="131">
          <cell r="K131" t="str">
            <v/>
          </cell>
        </row>
        <row r="132">
          <cell r="K132" t="str">
            <v>6.4.0 Ground Systems Sustaining Engineering and Analysis</v>
          </cell>
        </row>
        <row r="133">
          <cell r="K133" t="str">
            <v>6.4.1 Ground Systems Sustaining Engineering</v>
          </cell>
        </row>
        <row r="134">
          <cell r="K134" t="str">
            <v>6.4.2 Ground Systems Analysis</v>
          </cell>
        </row>
        <row r="135">
          <cell r="K135" t="str">
            <v/>
          </cell>
        </row>
        <row r="136">
          <cell r="K136" t="str">
            <v>7.0 Logistics</v>
          </cell>
        </row>
        <row r="137">
          <cell r="K137" t="str">
            <v>7.1 Logistics Management and Integration</v>
          </cell>
        </row>
        <row r="138">
          <cell r="K138" t="str">
            <v>7.2 Logistics Engineering</v>
          </cell>
        </row>
        <row r="139">
          <cell r="K139" t="str">
            <v>7.3 Support Shops and Laboratories</v>
          </cell>
        </row>
        <row r="140">
          <cell r="K140" t="str">
            <v>7.4 Training</v>
          </cell>
        </row>
        <row r="141">
          <cell r="K141" t="str">
            <v/>
          </cell>
        </row>
        <row r="142">
          <cell r="K142" t="str">
            <v>7.5.1 Material Management</v>
          </cell>
        </row>
        <row r="143">
          <cell r="K143" t="str">
            <v>7.5.2 Property Management</v>
          </cell>
        </row>
        <row r="144">
          <cell r="K144" t="str">
            <v>7.5.3 Vehicle Management</v>
          </cell>
        </row>
        <row r="145">
          <cell r="K145" t="str">
            <v/>
          </cell>
        </row>
        <row r="146">
          <cell r="K146" t="str">
            <v/>
          </cell>
        </row>
        <row r="147">
          <cell r="K147" t="str">
            <v/>
          </cell>
        </row>
        <row r="148">
          <cell r="K148" t="str">
            <v/>
          </cell>
        </row>
        <row r="149">
          <cell r="K149" t="str">
            <v/>
          </cell>
        </row>
        <row r="150">
          <cell r="K150" t="str">
            <v/>
          </cell>
        </row>
        <row r="151">
          <cell r="K151" t="str">
            <v/>
          </cell>
        </row>
        <row r="152">
          <cell r="K152" t="str">
            <v/>
          </cell>
        </row>
        <row r="153">
          <cell r="K153" t="str">
            <v/>
          </cell>
        </row>
        <row r="154">
          <cell r="K154" t="str">
            <v/>
          </cell>
        </row>
        <row r="155">
          <cell r="K155" t="str">
            <v/>
          </cell>
        </row>
        <row r="156">
          <cell r="K156" t="str">
            <v/>
          </cell>
        </row>
        <row r="157">
          <cell r="K157" t="str">
            <v/>
          </cell>
        </row>
        <row r="158">
          <cell r="K158" t="str">
            <v/>
          </cell>
        </row>
        <row r="159">
          <cell r="K159" t="str">
            <v/>
          </cell>
        </row>
        <row r="160">
          <cell r="K160" t="str">
            <v/>
          </cell>
        </row>
        <row r="161">
          <cell r="K161" t="str">
            <v/>
          </cell>
        </row>
        <row r="162">
          <cell r="K162" t="str">
            <v/>
          </cell>
        </row>
        <row r="163">
          <cell r="K163" t="str">
            <v/>
          </cell>
        </row>
        <row r="164">
          <cell r="K164" t="str">
            <v/>
          </cell>
        </row>
        <row r="165">
          <cell r="K165" t="str">
            <v/>
          </cell>
        </row>
        <row r="166">
          <cell r="K166" t="str">
            <v/>
          </cell>
        </row>
        <row r="167">
          <cell r="K167" t="str">
            <v/>
          </cell>
        </row>
        <row r="168">
          <cell r="K168" t="str">
            <v/>
          </cell>
        </row>
        <row r="169">
          <cell r="K169" t="str">
            <v/>
          </cell>
        </row>
        <row r="170">
          <cell r="K170" t="str">
            <v/>
          </cell>
        </row>
        <row r="171">
          <cell r="K171" t="str">
            <v/>
          </cell>
        </row>
        <row r="172">
          <cell r="K172" t="str">
            <v/>
          </cell>
        </row>
        <row r="173">
          <cell r="K173" t="str">
            <v/>
          </cell>
        </row>
        <row r="174">
          <cell r="K174" t="str">
            <v/>
          </cell>
        </row>
        <row r="175">
          <cell r="K175" t="str">
            <v/>
          </cell>
        </row>
        <row r="176">
          <cell r="K176" t="str">
            <v/>
          </cell>
        </row>
        <row r="177">
          <cell r="K177" t="str">
            <v/>
          </cell>
        </row>
        <row r="178">
          <cell r="K178" t="str">
            <v/>
          </cell>
        </row>
        <row r="179">
          <cell r="K179" t="str">
            <v/>
          </cell>
        </row>
        <row r="180">
          <cell r="K180" t="str">
            <v/>
          </cell>
        </row>
        <row r="181">
          <cell r="K181" t="str">
            <v/>
          </cell>
        </row>
        <row r="182">
          <cell r="K182" t="str">
            <v/>
          </cell>
        </row>
        <row r="183">
          <cell r="K183" t="str">
            <v/>
          </cell>
        </row>
        <row r="184">
          <cell r="K184" t="str">
            <v/>
          </cell>
        </row>
        <row r="185">
          <cell r="K185" t="str">
            <v/>
          </cell>
        </row>
        <row r="186">
          <cell r="K186" t="str">
            <v/>
          </cell>
        </row>
        <row r="187">
          <cell r="K187" t="str">
            <v/>
          </cell>
        </row>
        <row r="188">
          <cell r="K188" t="str">
            <v/>
          </cell>
        </row>
        <row r="189">
          <cell r="K189" t="str">
            <v/>
          </cell>
        </row>
        <row r="190">
          <cell r="K190" t="str">
            <v/>
          </cell>
        </row>
        <row r="191">
          <cell r="K191" t="str">
            <v/>
          </cell>
        </row>
        <row r="192">
          <cell r="K192" t="str">
            <v/>
          </cell>
        </row>
        <row r="193">
          <cell r="K193" t="str">
            <v/>
          </cell>
        </row>
        <row r="194">
          <cell r="K194" t="str">
            <v/>
          </cell>
        </row>
        <row r="195">
          <cell r="K195" t="str">
            <v/>
          </cell>
        </row>
        <row r="196">
          <cell r="K196" t="str">
            <v/>
          </cell>
        </row>
        <row r="197">
          <cell r="K197" t="str">
            <v/>
          </cell>
        </row>
        <row r="198">
          <cell r="K198" t="str">
            <v/>
          </cell>
        </row>
        <row r="199">
          <cell r="K199" t="str">
            <v/>
          </cell>
        </row>
        <row r="200">
          <cell r="K200" t="str">
            <v/>
          </cell>
        </row>
        <row r="201">
          <cell r="K201" t="str">
            <v/>
          </cell>
        </row>
        <row r="202">
          <cell r="K202" t="str">
            <v/>
          </cell>
        </row>
        <row r="203">
          <cell r="K203" t="str">
            <v/>
          </cell>
        </row>
        <row r="204">
          <cell r="K204" t="str">
            <v/>
          </cell>
        </row>
        <row r="205">
          <cell r="K205" t="str">
            <v/>
          </cell>
        </row>
        <row r="206">
          <cell r="K206" t="str">
            <v/>
          </cell>
        </row>
        <row r="207">
          <cell r="K207" t="str">
            <v/>
          </cell>
        </row>
        <row r="208">
          <cell r="K208" t="str">
            <v/>
          </cell>
        </row>
        <row r="209">
          <cell r="K209" t="str">
            <v/>
          </cell>
        </row>
        <row r="210">
          <cell r="K210" t="str">
            <v/>
          </cell>
        </row>
        <row r="211">
          <cell r="K211" t="str">
            <v/>
          </cell>
        </row>
        <row r="212">
          <cell r="K212" t="str">
            <v/>
          </cell>
        </row>
        <row r="213">
          <cell r="K213" t="str">
            <v/>
          </cell>
        </row>
        <row r="214">
          <cell r="K214" t="str">
            <v/>
          </cell>
        </row>
        <row r="215">
          <cell r="K215" t="str">
            <v/>
          </cell>
        </row>
        <row r="216">
          <cell r="K216" t="str">
            <v/>
          </cell>
        </row>
        <row r="217">
          <cell r="K217" t="str">
            <v/>
          </cell>
        </row>
        <row r="218">
          <cell r="K218" t="str">
            <v/>
          </cell>
        </row>
        <row r="219">
          <cell r="K219" t="str">
            <v/>
          </cell>
        </row>
        <row r="220">
          <cell r="K220" t="str">
            <v/>
          </cell>
        </row>
        <row r="221">
          <cell r="K221" t="str">
            <v/>
          </cell>
        </row>
        <row r="222">
          <cell r="K222" t="str">
            <v/>
          </cell>
        </row>
        <row r="223">
          <cell r="K223" t="str">
            <v/>
          </cell>
        </row>
        <row r="224">
          <cell r="K224" t="str">
            <v/>
          </cell>
        </row>
        <row r="225">
          <cell r="K225" t="str">
            <v/>
          </cell>
        </row>
        <row r="226">
          <cell r="K226" t="str">
            <v/>
          </cell>
        </row>
        <row r="227">
          <cell r="K227" t="str">
            <v/>
          </cell>
        </row>
        <row r="228">
          <cell r="K228" t="str">
            <v/>
          </cell>
        </row>
        <row r="229">
          <cell r="K229" t="str">
            <v/>
          </cell>
        </row>
        <row r="230">
          <cell r="K230" t="str">
            <v/>
          </cell>
        </row>
        <row r="231">
          <cell r="K231" t="str">
            <v/>
          </cell>
        </row>
        <row r="232">
          <cell r="K232" t="str">
            <v/>
          </cell>
        </row>
        <row r="233">
          <cell r="K233" t="str">
            <v/>
          </cell>
        </row>
        <row r="234">
          <cell r="K234" t="str">
            <v/>
          </cell>
        </row>
        <row r="235">
          <cell r="K235" t="str">
            <v/>
          </cell>
        </row>
        <row r="236">
          <cell r="K236" t="str">
            <v/>
          </cell>
        </row>
        <row r="237">
          <cell r="K237" t="str">
            <v/>
          </cell>
        </row>
        <row r="238">
          <cell r="K238" t="str">
            <v/>
          </cell>
        </row>
        <row r="239">
          <cell r="K239" t="str">
            <v/>
          </cell>
        </row>
        <row r="240">
          <cell r="K240" t="str">
            <v/>
          </cell>
        </row>
        <row r="241">
          <cell r="K241" t="str">
            <v/>
          </cell>
        </row>
        <row r="242">
          <cell r="K242" t="str">
            <v/>
          </cell>
        </row>
        <row r="243">
          <cell r="K243" t="str">
            <v/>
          </cell>
        </row>
        <row r="244">
          <cell r="K244" t="str">
            <v/>
          </cell>
        </row>
        <row r="245">
          <cell r="K245" t="str">
            <v/>
          </cell>
        </row>
        <row r="246">
          <cell r="K246" t="str">
            <v/>
          </cell>
        </row>
        <row r="247">
          <cell r="K247" t="str">
            <v/>
          </cell>
        </row>
        <row r="248">
          <cell r="K248" t="str">
            <v/>
          </cell>
        </row>
        <row r="249">
          <cell r="K249" t="str">
            <v/>
          </cell>
        </row>
        <row r="250">
          <cell r="K250" t="str">
            <v/>
          </cell>
        </row>
        <row r="251">
          <cell r="K251" t="str">
            <v/>
          </cell>
        </row>
        <row r="252">
          <cell r="K252" t="str">
            <v/>
          </cell>
        </row>
        <row r="253">
          <cell r="K253" t="str">
            <v/>
          </cell>
        </row>
        <row r="254">
          <cell r="K254" t="str">
            <v/>
          </cell>
        </row>
        <row r="255">
          <cell r="K255" t="str">
            <v/>
          </cell>
        </row>
        <row r="256">
          <cell r="K256" t="str">
            <v/>
          </cell>
        </row>
        <row r="257">
          <cell r="K257" t="str">
            <v/>
          </cell>
        </row>
        <row r="258">
          <cell r="K258" t="str">
            <v/>
          </cell>
        </row>
        <row r="259">
          <cell r="K259" t="str">
            <v/>
          </cell>
        </row>
        <row r="260">
          <cell r="K260" t="str">
            <v/>
          </cell>
        </row>
        <row r="261">
          <cell r="K261" t="str">
            <v/>
          </cell>
        </row>
        <row r="262">
          <cell r="K262" t="str">
            <v/>
          </cell>
        </row>
        <row r="263">
          <cell r="K263" t="str">
            <v/>
          </cell>
        </row>
        <row r="264">
          <cell r="K264" t="str">
            <v/>
          </cell>
        </row>
        <row r="265">
          <cell r="K265" t="str">
            <v/>
          </cell>
        </row>
        <row r="266">
          <cell r="K266" t="str">
            <v/>
          </cell>
        </row>
        <row r="267">
          <cell r="K267" t="str">
            <v/>
          </cell>
        </row>
        <row r="268">
          <cell r="K268" t="str">
            <v/>
          </cell>
        </row>
        <row r="269">
          <cell r="K269" t="str">
            <v/>
          </cell>
        </row>
        <row r="270">
          <cell r="K270" t="str">
            <v/>
          </cell>
        </row>
        <row r="271">
          <cell r="K271" t="str">
            <v/>
          </cell>
        </row>
        <row r="272">
          <cell r="K272" t="str">
            <v/>
          </cell>
        </row>
        <row r="273">
          <cell r="K273" t="str">
            <v/>
          </cell>
        </row>
        <row r="274">
          <cell r="K274" t="str">
            <v/>
          </cell>
        </row>
        <row r="275">
          <cell r="K275" t="str">
            <v/>
          </cell>
        </row>
        <row r="276">
          <cell r="K276" t="str">
            <v/>
          </cell>
        </row>
        <row r="277">
          <cell r="K277" t="str">
            <v/>
          </cell>
        </row>
        <row r="278">
          <cell r="K278" t="str">
            <v/>
          </cell>
        </row>
        <row r="279">
          <cell r="K279" t="str">
            <v/>
          </cell>
        </row>
        <row r="280">
          <cell r="K280" t="str">
            <v/>
          </cell>
        </row>
        <row r="281">
          <cell r="K281" t="str">
            <v/>
          </cell>
        </row>
        <row r="282">
          <cell r="K282" t="str">
            <v/>
          </cell>
        </row>
        <row r="283">
          <cell r="K283" t="str">
            <v/>
          </cell>
        </row>
        <row r="284">
          <cell r="K284" t="str">
            <v/>
          </cell>
        </row>
        <row r="285">
          <cell r="K285" t="str">
            <v/>
          </cell>
        </row>
        <row r="286">
          <cell r="K286" t="str">
            <v/>
          </cell>
        </row>
        <row r="287">
          <cell r="K287" t="str">
            <v/>
          </cell>
        </row>
        <row r="288">
          <cell r="K288" t="str">
            <v/>
          </cell>
        </row>
        <row r="289">
          <cell r="K289" t="str">
            <v/>
          </cell>
        </row>
        <row r="290">
          <cell r="K290" t="str">
            <v/>
          </cell>
        </row>
        <row r="291">
          <cell r="K291" t="str">
            <v/>
          </cell>
        </row>
        <row r="292">
          <cell r="K292" t="str">
            <v/>
          </cell>
        </row>
        <row r="293">
          <cell r="K293" t="str">
            <v/>
          </cell>
        </row>
        <row r="294">
          <cell r="K294" t="str">
            <v/>
          </cell>
        </row>
        <row r="295">
          <cell r="K295" t="str">
            <v/>
          </cell>
        </row>
        <row r="296">
          <cell r="K296" t="str">
            <v/>
          </cell>
        </row>
        <row r="297">
          <cell r="K297" t="str">
            <v/>
          </cell>
        </row>
        <row r="298">
          <cell r="K298" t="str">
            <v/>
          </cell>
        </row>
        <row r="299">
          <cell r="K299" t="str">
            <v/>
          </cell>
        </row>
        <row r="300">
          <cell r="K300" t="str">
            <v/>
          </cell>
        </row>
        <row r="301">
          <cell r="K301" t="str">
            <v/>
          </cell>
        </row>
        <row r="302">
          <cell r="K302" t="str">
            <v/>
          </cell>
        </row>
        <row r="303">
          <cell r="K303" t="str">
            <v/>
          </cell>
        </row>
        <row r="304">
          <cell r="K304" t="str">
            <v/>
          </cell>
        </row>
        <row r="305">
          <cell r="K305" t="str">
            <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s"/>
      <sheetName val="Rates"/>
      <sheetName val="Hours"/>
      <sheetName val="Staffing"/>
      <sheetName val="Loaded Labor Rates "/>
      <sheetName val="Other Direct Costs"/>
      <sheetName val="Carpet Installation"/>
      <sheetName val="Contract Overhead"/>
      <sheetName val="INSTRUCTIONS"/>
      <sheetName val="Cost Form A"/>
      <sheetName val="Cost Form A1-LOGISTICS"/>
      <sheetName val="Cost Form A2-ADMIN"/>
      <sheetName val="Cost Form A3-SI"/>
      <sheetName val="Cost Form B -Phase In"/>
      <sheetName val="Cost Form B -Yr1"/>
      <sheetName val="Cost Form B -Yr2"/>
      <sheetName val="Cost Form B -Yr3"/>
      <sheetName val="Cost Form B -Yr4"/>
      <sheetName val="Cost Form B -Yr5"/>
      <sheetName val="Cost Form B -Yr6A"/>
      <sheetName val="Cost Form B -Yr6B"/>
      <sheetName val="Cost Form B -Yr7"/>
      <sheetName val="Cost Form B -Yr8"/>
      <sheetName val="Cost Form B -Yr9"/>
      <sheetName val="Cost Form B -Yr10A"/>
      <sheetName val="Cost Form B -Yr10B"/>
      <sheetName val="Cost Form C Phase-In"/>
      <sheetName val="Cost Form C Yr 1"/>
      <sheetName val="Cost Form C Yr 2"/>
      <sheetName val="Cost Form C Yr 3 "/>
      <sheetName val="Cost Form C Yr 4"/>
      <sheetName val="Cost Form C Yr 5"/>
      <sheetName val="Cost Form Yr 6A "/>
      <sheetName val="Cost Form Yr 6B"/>
      <sheetName val="Cost Form Yr 7"/>
      <sheetName val="Cost Form Yr 8 "/>
      <sheetName val="Cost Form Yr 9"/>
      <sheetName val="Cost Form Yr 10A"/>
      <sheetName val="Cost Form Yr 10B"/>
      <sheetName val="Rate Charts"/>
    </sheetNames>
    <sheetDataSet>
      <sheetData sheetId="0"/>
      <sheetData sheetId="1">
        <row r="9">
          <cell r="B9">
            <v>1</v>
          </cell>
          <cell r="C9" t="str">
            <v>Phase-In</v>
          </cell>
          <cell r="D9" t="str">
            <v>1/1/02 - 1/30/02</v>
          </cell>
          <cell r="E9">
            <v>1.95E-2</v>
          </cell>
          <cell r="F9">
            <v>2002</v>
          </cell>
          <cell r="G9">
            <v>1.95E-2</v>
          </cell>
        </row>
        <row r="10">
          <cell r="B10">
            <v>2</v>
          </cell>
          <cell r="C10" t="str">
            <v>Contrat Yr 1</v>
          </cell>
          <cell r="D10" t="str">
            <v>2/1/02 - 12/31/02</v>
          </cell>
          <cell r="E10">
            <v>1.95E-2</v>
          </cell>
          <cell r="F10">
            <v>2002</v>
          </cell>
          <cell r="G10">
            <v>1.95E-2</v>
          </cell>
        </row>
        <row r="11">
          <cell r="B11">
            <v>3</v>
          </cell>
          <cell r="C11" t="str">
            <v>Contrat Yr 2</v>
          </cell>
          <cell r="D11" t="str">
            <v>1/1/03 - 12/31/03</v>
          </cell>
          <cell r="E11">
            <v>1.8499999999999999E-2</v>
          </cell>
          <cell r="F11">
            <v>2003</v>
          </cell>
          <cell r="G11">
            <v>1.8499999999999999E-2</v>
          </cell>
        </row>
        <row r="12">
          <cell r="B12">
            <v>4</v>
          </cell>
          <cell r="C12" t="str">
            <v>Contrat Yr 3</v>
          </cell>
          <cell r="D12" t="str">
            <v>1/1/04 - 12/31/04</v>
          </cell>
          <cell r="E12">
            <v>1.77E-2</v>
          </cell>
          <cell r="F12">
            <v>2004</v>
          </cell>
          <cell r="G12">
            <v>1.77E-2</v>
          </cell>
        </row>
        <row r="13">
          <cell r="B13">
            <v>5</v>
          </cell>
          <cell r="C13" t="str">
            <v>Contrat Yr 4</v>
          </cell>
          <cell r="D13" t="str">
            <v>1/1/05 -12/31/05</v>
          </cell>
          <cell r="E13">
            <v>1.6899999999999998E-2</v>
          </cell>
          <cell r="F13">
            <v>2005</v>
          </cell>
          <cell r="G13">
            <v>1.6899999999999998E-2</v>
          </cell>
        </row>
        <row r="14">
          <cell r="B14">
            <v>6</v>
          </cell>
          <cell r="C14" t="str">
            <v>Contrat Yr 5</v>
          </cell>
          <cell r="D14" t="str">
            <v>1/1/06 -12/31/06</v>
          </cell>
          <cell r="E14">
            <v>1.6899999999999998E-2</v>
          </cell>
          <cell r="F14">
            <v>2006</v>
          </cell>
          <cell r="G14">
            <v>1.6899999999999998E-2</v>
          </cell>
        </row>
        <row r="15">
          <cell r="B15">
            <v>7</v>
          </cell>
          <cell r="C15" t="str">
            <v>Contract Yr 6A</v>
          </cell>
          <cell r="D15" t="str">
            <v>1/1/07 -6/30/07</v>
          </cell>
          <cell r="E15">
            <v>1.6899999999999998E-2</v>
          </cell>
          <cell r="F15">
            <v>2007</v>
          </cell>
          <cell r="G15">
            <v>1.6899999999999998E-2</v>
          </cell>
        </row>
        <row r="16">
          <cell r="B16">
            <v>8</v>
          </cell>
          <cell r="C16" t="str">
            <v>Contract Yr 6B</v>
          </cell>
          <cell r="D16" t="str">
            <v>7/1/07 - 12/31/07</v>
          </cell>
          <cell r="E16">
            <v>1.6899999999999998E-2</v>
          </cell>
          <cell r="F16">
            <v>2007</v>
          </cell>
          <cell r="G16">
            <v>1.6899999999999998E-2</v>
          </cell>
        </row>
        <row r="17">
          <cell r="B17">
            <v>9</v>
          </cell>
          <cell r="C17" t="str">
            <v>Contract Yr 7</v>
          </cell>
          <cell r="D17" t="str">
            <v>1/1/08 -12/31/08</v>
          </cell>
          <cell r="E17">
            <v>1.6899999999999998E-2</v>
          </cell>
          <cell r="F17">
            <v>2008</v>
          </cell>
          <cell r="G17">
            <v>1.6899999999999998E-2</v>
          </cell>
        </row>
        <row r="18">
          <cell r="B18">
            <v>10</v>
          </cell>
          <cell r="C18" t="str">
            <v>Contract Yr 8</v>
          </cell>
          <cell r="D18" t="str">
            <v>1/1/09 - 12/31/09</v>
          </cell>
          <cell r="E18">
            <v>1.6899999999999998E-2</v>
          </cell>
          <cell r="F18">
            <v>2009</v>
          </cell>
          <cell r="G18">
            <v>1.6899999999999998E-2</v>
          </cell>
        </row>
        <row r="19">
          <cell r="B19">
            <v>11</v>
          </cell>
          <cell r="C19" t="str">
            <v>Contract Yr 9</v>
          </cell>
          <cell r="D19" t="str">
            <v>1/1/10 -12/31/10</v>
          </cell>
          <cell r="E19">
            <v>1.6899999999999998E-2</v>
          </cell>
          <cell r="F19">
            <v>2010</v>
          </cell>
          <cell r="G19">
            <v>1.6899999999999998E-2</v>
          </cell>
        </row>
        <row r="20">
          <cell r="B20">
            <v>12</v>
          </cell>
          <cell r="C20" t="str">
            <v>Contract Yr 10A</v>
          </cell>
          <cell r="D20" t="str">
            <v>1/1/11 -6/30/11</v>
          </cell>
          <cell r="E20">
            <v>1.6899999999999998E-2</v>
          </cell>
          <cell r="F20">
            <v>2011</v>
          </cell>
          <cell r="G20">
            <v>1.6899999999999998E-2</v>
          </cell>
        </row>
        <row r="21">
          <cell r="B21">
            <v>13</v>
          </cell>
          <cell r="C21" t="str">
            <v>Contract Yr 10B</v>
          </cell>
          <cell r="D21" t="str">
            <v>7/1/11 - 12/31/11</v>
          </cell>
          <cell r="E21">
            <v>1.6899999999999998E-2</v>
          </cell>
          <cell r="F21">
            <v>2011</v>
          </cell>
          <cell r="G21">
            <v>1.6899999999999998E-2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Instructions"/>
      <sheetName val="Labor Classification"/>
      <sheetName val="Productive Hours"/>
      <sheetName val="Fee&amp;OH Determination"/>
      <sheetName val="Rates &amp; Factors Summary"/>
      <sheetName val="1.0"/>
      <sheetName val="2.0"/>
      <sheetName val="3.0"/>
      <sheetName val="4.0"/>
      <sheetName val="5.0"/>
      <sheetName val="6.0"/>
      <sheetName val="Total "/>
      <sheetName val="Subcontractor Lists"/>
      <sheetName val="SubCon W-Fee Summary"/>
      <sheetName val="SubCon W-out Fee Summary"/>
      <sheetName val="SubCon Summary"/>
      <sheetName val="Fully Burdened Labor Rates "/>
      <sheetName val="Direct Labor Rate Base Year 1"/>
      <sheetName val="Direct Labor Rate Base Year 2"/>
      <sheetName val="Direct Labor Rate Option Year 1"/>
      <sheetName val="Direct Labor Rate Option Year 2"/>
      <sheetName val="Direct Labor Rate Option Year 3"/>
      <sheetName val="Direct Labor Rate Option Year 4"/>
      <sheetName val="Dir Lab Straight Time Rate Sum"/>
      <sheetName val="Dir Lab Effective Rate Summary"/>
      <sheetName val="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32">
          <cell r="E32" t="str">
            <v>Term</v>
          </cell>
          <cell r="G32" t="str">
            <v>Major</v>
          </cell>
        </row>
        <row r="33">
          <cell r="G33" t="str">
            <v>Minor</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E11C9-F18D-4539-A192-5379DC93DF19}">
  <sheetPr>
    <tabColor theme="0"/>
    <pageSetUpPr fitToPage="1"/>
  </sheetPr>
  <dimension ref="A1"/>
  <sheetViews>
    <sheetView view="pageBreakPreview" zoomScale="70" zoomScaleNormal="85" zoomScaleSheetLayoutView="70" workbookViewId="0">
      <selection activeCell="L29" sqref="L29"/>
    </sheetView>
  </sheetViews>
  <sheetFormatPr defaultColWidth="9.140625" defaultRowHeight="15" x14ac:dyDescent="0.25"/>
  <cols>
    <col min="1" max="12" width="9.140625" style="66"/>
    <col min="13" max="13" width="4.28515625" style="66" customWidth="1"/>
    <col min="14" max="16384" width="9.140625" style="66"/>
  </cols>
  <sheetData/>
  <printOptions horizontalCentered="1" verticalCentered="1"/>
  <pageMargins left="0.25" right="0.25" top="0.75" bottom="0.75" header="0.3" footer="0.3"/>
  <pageSetup scale="89" fitToHeight="0" orientation="portrait" r:id="rId1"/>
  <drawing r:id="rId2"/>
  <legacyDrawing r:id="rId3"/>
  <oleObjects>
    <mc:AlternateContent xmlns:mc="http://schemas.openxmlformats.org/markup-compatibility/2006">
      <mc:Choice Requires="x14">
        <oleObject progId="Document" shapeId="2049" r:id="rId4">
          <objectPr defaultSize="0" autoPict="0" r:id="rId5">
            <anchor moveWithCells="1">
              <from>
                <xdr:col>1</xdr:col>
                <xdr:colOff>409575</xdr:colOff>
                <xdr:row>3</xdr:row>
                <xdr:rowOff>171450</xdr:rowOff>
              </from>
              <to>
                <xdr:col>10</xdr:col>
                <xdr:colOff>342900</xdr:colOff>
                <xdr:row>45</xdr:row>
                <xdr:rowOff>114300</xdr:rowOff>
              </to>
            </anchor>
          </objectPr>
        </oleObject>
      </mc:Choice>
      <mc:Fallback>
        <oleObject progId="Document" shapeId="2049"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D24C0-7A08-4223-ABD4-3D92C30061AA}">
  <sheetPr>
    <tabColor rgb="FFFF0000"/>
  </sheetPr>
  <dimension ref="A1:N56"/>
  <sheetViews>
    <sheetView topLeftCell="A34" zoomScale="110" zoomScaleNormal="110" zoomScaleSheetLayoutView="130" workbookViewId="0">
      <selection activeCell="B42" sqref="B42:L44"/>
    </sheetView>
  </sheetViews>
  <sheetFormatPr defaultRowHeight="15" x14ac:dyDescent="0.25"/>
  <cols>
    <col min="1" max="1" width="9.7109375" style="15" customWidth="1"/>
    <col min="2" max="2" width="3.140625" style="15" customWidth="1"/>
    <col min="3" max="3" width="12" style="15" customWidth="1"/>
    <col min="4" max="4" width="11.42578125" style="15" bestFit="1" customWidth="1"/>
    <col min="5" max="7" width="9.140625" style="15"/>
    <col min="8" max="8" width="5" style="15" customWidth="1"/>
    <col min="9" max="9" width="9.140625" style="15"/>
    <col min="10" max="10" width="10.42578125" style="15" customWidth="1"/>
    <col min="11" max="11" width="8.7109375" style="15" customWidth="1"/>
    <col min="12" max="12" width="21.28515625" style="15" customWidth="1"/>
    <col min="13" max="13" width="17.7109375" customWidth="1"/>
  </cols>
  <sheetData>
    <row r="1" spans="1:13" x14ac:dyDescent="0.25">
      <c r="A1" s="67"/>
      <c r="B1" s="67"/>
      <c r="C1" s="67"/>
      <c r="D1" s="67"/>
      <c r="E1" s="67"/>
      <c r="F1" s="67"/>
      <c r="G1" s="67"/>
      <c r="H1" s="67"/>
      <c r="I1" s="67"/>
      <c r="J1" s="67"/>
      <c r="K1" s="67"/>
      <c r="L1" s="67"/>
      <c r="M1" s="236"/>
    </row>
    <row r="2" spans="1:13" s="42" customFormat="1" ht="15.75" x14ac:dyDescent="0.25">
      <c r="A2" s="43" t="s">
        <v>90</v>
      </c>
      <c r="B2" s="43"/>
      <c r="C2" s="43"/>
      <c r="D2" s="43"/>
      <c r="E2" s="43"/>
      <c r="F2" s="43"/>
      <c r="G2" s="43"/>
      <c r="H2" s="43"/>
      <c r="I2" s="43"/>
      <c r="J2" s="44"/>
      <c r="K2" s="44"/>
      <c r="L2" s="44"/>
      <c r="M2" s="237"/>
    </row>
    <row r="3" spans="1:13" ht="15.75" x14ac:dyDescent="0.25">
      <c r="A3" s="45"/>
      <c r="B3" s="45"/>
      <c r="C3" s="45"/>
      <c r="D3" s="45"/>
      <c r="E3" s="45"/>
      <c r="F3" s="45"/>
      <c r="G3" s="45"/>
      <c r="H3" s="45"/>
      <c r="I3" s="45"/>
      <c r="J3" s="46"/>
      <c r="K3" s="46"/>
      <c r="L3" s="46"/>
      <c r="M3" s="236"/>
    </row>
    <row r="4" spans="1:13" ht="15.75" x14ac:dyDescent="0.25">
      <c r="A4" s="47" t="s">
        <v>16</v>
      </c>
      <c r="B4" s="45"/>
      <c r="C4" s="45"/>
      <c r="D4" s="45" t="s">
        <v>157</v>
      </c>
      <c r="E4" s="45"/>
      <c r="F4" s="45"/>
      <c r="G4" s="45"/>
      <c r="H4" s="45"/>
      <c r="I4" s="45"/>
      <c r="J4" s="45"/>
      <c r="K4" s="45"/>
      <c r="L4" s="45"/>
      <c r="M4" s="236"/>
    </row>
    <row r="5" spans="1:13" ht="15.75" customHeight="1" x14ac:dyDescent="0.25">
      <c r="A5" s="45"/>
      <c r="B5" s="45"/>
      <c r="C5" s="45"/>
      <c r="D5" s="45"/>
      <c r="E5" s="45"/>
      <c r="F5" s="45"/>
      <c r="G5" s="45"/>
      <c r="H5" s="45"/>
      <c r="I5" s="45"/>
      <c r="J5" s="45"/>
      <c r="K5" s="45"/>
      <c r="L5" s="45"/>
      <c r="M5" s="236"/>
    </row>
    <row r="6" spans="1:13" ht="16.5" customHeight="1" x14ac:dyDescent="0.25">
      <c r="A6" s="48" t="s">
        <v>17</v>
      </c>
      <c r="B6" s="270" t="s">
        <v>215</v>
      </c>
      <c r="C6" s="270"/>
      <c r="D6" s="270"/>
      <c r="E6" s="270"/>
      <c r="F6" s="270"/>
      <c r="G6" s="270"/>
      <c r="H6" s="270"/>
      <c r="I6" s="270"/>
      <c r="J6" s="270"/>
      <c r="K6" s="270"/>
      <c r="L6" s="270"/>
      <c r="M6" s="236"/>
    </row>
    <row r="7" spans="1:13" ht="16.5" customHeight="1" x14ac:dyDescent="0.25">
      <c r="A7" s="48"/>
      <c r="B7" s="270"/>
      <c r="C7" s="270"/>
      <c r="D7" s="270"/>
      <c r="E7" s="270"/>
      <c r="F7" s="270"/>
      <c r="G7" s="270"/>
      <c r="H7" s="270"/>
      <c r="I7" s="270"/>
      <c r="J7" s="270"/>
      <c r="K7" s="270"/>
      <c r="L7" s="270"/>
      <c r="M7" s="236"/>
    </row>
    <row r="8" spans="1:13" ht="11.25" customHeight="1" x14ac:dyDescent="0.25">
      <c r="A8" s="48"/>
      <c r="B8" s="75"/>
      <c r="C8" s="75"/>
      <c r="D8" s="75"/>
      <c r="E8" s="75"/>
      <c r="F8" s="75"/>
      <c r="G8" s="75"/>
      <c r="H8" s="75"/>
      <c r="I8" s="75"/>
      <c r="J8" s="75"/>
      <c r="K8" s="75"/>
      <c r="L8" s="75"/>
      <c r="M8" s="236"/>
    </row>
    <row r="9" spans="1:13" ht="15" customHeight="1" x14ac:dyDescent="0.25">
      <c r="A9" s="48" t="s">
        <v>18</v>
      </c>
      <c r="B9" s="270" t="s">
        <v>226</v>
      </c>
      <c r="C9" s="270"/>
      <c r="D9" s="270"/>
      <c r="E9" s="270"/>
      <c r="F9" s="270"/>
      <c r="G9" s="270"/>
      <c r="H9" s="270"/>
      <c r="I9" s="270"/>
      <c r="J9" s="270"/>
      <c r="K9" s="270"/>
      <c r="L9" s="270"/>
      <c r="M9" s="236"/>
    </row>
    <row r="10" spans="1:13" ht="17.25" customHeight="1" x14ac:dyDescent="0.25">
      <c r="A10" s="48"/>
      <c r="B10" s="270"/>
      <c r="C10" s="270"/>
      <c r="D10" s="270"/>
      <c r="E10" s="270"/>
      <c r="F10" s="270"/>
      <c r="G10" s="270"/>
      <c r="H10" s="270"/>
      <c r="I10" s="270"/>
      <c r="J10" s="270"/>
      <c r="K10" s="270"/>
      <c r="L10" s="270"/>
      <c r="M10" s="236"/>
    </row>
    <row r="11" spans="1:13" ht="31.5" customHeight="1" x14ac:dyDescent="0.25">
      <c r="A11" s="48"/>
      <c r="B11" s="270"/>
      <c r="C11" s="270"/>
      <c r="D11" s="270"/>
      <c r="E11" s="270"/>
      <c r="F11" s="270"/>
      <c r="G11" s="270"/>
      <c r="H11" s="270"/>
      <c r="I11" s="270"/>
      <c r="J11" s="270"/>
      <c r="K11" s="270"/>
      <c r="L11" s="270"/>
      <c r="M11" s="236"/>
    </row>
    <row r="12" spans="1:13" ht="17.100000000000001" customHeight="1" x14ac:dyDescent="0.25">
      <c r="A12" s="48"/>
      <c r="B12" s="270"/>
      <c r="C12" s="270"/>
      <c r="D12" s="270"/>
      <c r="E12" s="270"/>
      <c r="F12" s="270"/>
      <c r="G12" s="270"/>
      <c r="H12" s="270"/>
      <c r="I12" s="270"/>
      <c r="J12" s="75"/>
      <c r="K12" s="75"/>
      <c r="L12" s="75"/>
      <c r="M12" s="236"/>
    </row>
    <row r="13" spans="1:13" ht="15.75" x14ac:dyDescent="0.25">
      <c r="A13" s="48" t="s">
        <v>19</v>
      </c>
      <c r="B13" s="270" t="s">
        <v>207</v>
      </c>
      <c r="C13" s="270"/>
      <c r="D13" s="270"/>
      <c r="E13" s="270"/>
      <c r="F13" s="270"/>
      <c r="G13" s="270"/>
      <c r="H13" s="270"/>
      <c r="I13" s="270"/>
      <c r="J13" s="270"/>
      <c r="K13" s="270"/>
      <c r="L13" s="270"/>
      <c r="M13" s="236"/>
    </row>
    <row r="14" spans="1:13" ht="15.75" x14ac:dyDescent="0.25">
      <c r="A14" s="48"/>
      <c r="B14" s="270"/>
      <c r="C14" s="270"/>
      <c r="D14" s="270"/>
      <c r="E14" s="270"/>
      <c r="F14" s="270"/>
      <c r="G14" s="270"/>
      <c r="H14" s="270"/>
      <c r="I14" s="270"/>
      <c r="J14" s="270"/>
      <c r="K14" s="270"/>
      <c r="L14" s="270"/>
      <c r="M14" s="236"/>
    </row>
    <row r="15" spans="1:13" ht="15.75" x14ac:dyDescent="0.25">
      <c r="A15" s="48"/>
      <c r="B15" s="270"/>
      <c r="C15" s="270"/>
      <c r="D15" s="270"/>
      <c r="E15" s="270"/>
      <c r="F15" s="270"/>
      <c r="G15" s="270"/>
      <c r="H15" s="270"/>
      <c r="I15" s="270"/>
      <c r="J15" s="270"/>
      <c r="K15" s="270"/>
      <c r="L15" s="270"/>
      <c r="M15" s="236"/>
    </row>
    <row r="16" spans="1:13" ht="15.75" x14ac:dyDescent="0.25">
      <c r="A16" s="48"/>
      <c r="B16" s="270"/>
      <c r="C16" s="270"/>
      <c r="D16" s="270"/>
      <c r="E16" s="270"/>
      <c r="F16" s="270"/>
      <c r="G16" s="270"/>
      <c r="H16" s="270"/>
      <c r="I16" s="270"/>
      <c r="J16" s="270"/>
      <c r="K16" s="270"/>
      <c r="L16" s="270"/>
      <c r="M16" s="236"/>
    </row>
    <row r="17" spans="1:13" ht="5.25" customHeight="1" x14ac:dyDescent="0.25">
      <c r="A17" s="48"/>
      <c r="B17" s="76"/>
      <c r="C17" s="76"/>
      <c r="D17" s="76"/>
      <c r="E17" s="76"/>
      <c r="F17" s="76"/>
      <c r="G17" s="76"/>
      <c r="H17" s="76"/>
      <c r="I17" s="76"/>
      <c r="J17" s="76"/>
      <c r="K17" s="76"/>
      <c r="L17" s="76"/>
      <c r="M17" s="236"/>
    </row>
    <row r="18" spans="1:13" ht="15" customHeight="1" x14ac:dyDescent="0.25">
      <c r="A18" s="49" t="s">
        <v>89</v>
      </c>
      <c r="B18" s="270" t="s">
        <v>24</v>
      </c>
      <c r="C18" s="270"/>
      <c r="D18" s="270"/>
      <c r="E18" s="270"/>
      <c r="F18" s="270"/>
      <c r="G18" s="270"/>
      <c r="H18" s="270"/>
      <c r="I18" s="270"/>
      <c r="J18" s="270"/>
      <c r="K18" s="270"/>
      <c r="L18" s="270"/>
      <c r="M18" s="236"/>
    </row>
    <row r="19" spans="1:13" ht="15" customHeight="1" x14ac:dyDescent="0.25">
      <c r="A19" s="48"/>
      <c r="B19" s="270"/>
      <c r="C19" s="270"/>
      <c r="D19" s="270"/>
      <c r="E19" s="270"/>
      <c r="F19" s="270"/>
      <c r="G19" s="270"/>
      <c r="H19" s="270"/>
      <c r="I19" s="270"/>
      <c r="J19" s="270"/>
      <c r="K19" s="270"/>
      <c r="L19" s="270"/>
      <c r="M19" s="236"/>
    </row>
    <row r="20" spans="1:13" ht="15" customHeight="1" x14ac:dyDescent="0.25">
      <c r="A20" s="48"/>
      <c r="B20" s="270"/>
      <c r="C20" s="270"/>
      <c r="D20" s="270"/>
      <c r="E20" s="270"/>
      <c r="F20" s="270"/>
      <c r="G20" s="270"/>
      <c r="H20" s="270"/>
      <c r="I20" s="270"/>
      <c r="J20" s="270"/>
      <c r="K20" s="270"/>
      <c r="L20" s="270"/>
      <c r="M20" s="236"/>
    </row>
    <row r="21" spans="1:13" ht="15" customHeight="1" x14ac:dyDescent="0.25">
      <c r="A21" s="48">
        <v>5</v>
      </c>
      <c r="B21" s="270" t="s">
        <v>229</v>
      </c>
      <c r="C21" s="270"/>
      <c r="D21" s="270"/>
      <c r="E21" s="270"/>
      <c r="F21" s="270"/>
      <c r="G21" s="270"/>
      <c r="H21" s="270"/>
      <c r="I21" s="270"/>
      <c r="J21" s="270"/>
      <c r="K21" s="270"/>
      <c r="L21" s="270"/>
      <c r="M21" s="236"/>
    </row>
    <row r="22" spans="1:13" ht="15" customHeight="1" x14ac:dyDescent="0.25">
      <c r="A22" s="48"/>
      <c r="B22" s="270"/>
      <c r="C22" s="270"/>
      <c r="D22" s="270"/>
      <c r="E22" s="270"/>
      <c r="F22" s="270"/>
      <c r="G22" s="270"/>
      <c r="H22" s="270"/>
      <c r="I22" s="270"/>
      <c r="J22" s="270"/>
      <c r="K22" s="270"/>
      <c r="L22" s="270"/>
      <c r="M22" s="236"/>
    </row>
    <row r="23" spans="1:13" ht="15" customHeight="1" x14ac:dyDescent="0.25">
      <c r="A23" s="48"/>
      <c r="B23" s="181"/>
      <c r="C23" s="181"/>
      <c r="D23" s="181"/>
      <c r="E23" s="181"/>
      <c r="F23" s="181"/>
      <c r="G23" s="181"/>
      <c r="H23" s="181"/>
      <c r="I23" s="181"/>
      <c r="J23" s="181"/>
      <c r="K23" s="181"/>
      <c r="L23" s="181"/>
      <c r="M23" s="236"/>
    </row>
    <row r="24" spans="1:13" ht="15" customHeight="1" x14ac:dyDescent="0.25">
      <c r="A24" s="47" t="s">
        <v>123</v>
      </c>
      <c r="B24" s="50"/>
      <c r="C24" s="50"/>
      <c r="D24" s="50"/>
      <c r="E24" s="50"/>
      <c r="F24" s="50"/>
      <c r="G24" s="50"/>
      <c r="H24" s="50"/>
      <c r="I24" s="50"/>
      <c r="J24" s="50"/>
      <c r="K24" s="50"/>
      <c r="L24" s="51"/>
      <c r="M24" s="236"/>
    </row>
    <row r="25" spans="1:13" ht="15" customHeight="1" x14ac:dyDescent="0.25">
      <c r="A25" s="45"/>
      <c r="B25" s="51"/>
      <c r="C25" s="272" t="s">
        <v>124</v>
      </c>
      <c r="D25" s="272"/>
      <c r="E25" s="51"/>
      <c r="F25" s="51"/>
      <c r="G25" s="51"/>
      <c r="H25" s="51"/>
      <c r="I25" s="51"/>
      <c r="J25" s="51"/>
      <c r="K25" s="51"/>
      <c r="L25" s="51"/>
      <c r="M25" s="236"/>
    </row>
    <row r="26" spans="1:13" ht="15" customHeight="1" x14ac:dyDescent="0.25">
      <c r="A26" s="45"/>
      <c r="B26" s="51"/>
      <c r="C26" s="51" t="s">
        <v>20</v>
      </c>
      <c r="D26" s="51"/>
      <c r="E26" s="51"/>
      <c r="F26" s="51"/>
      <c r="G26" s="51"/>
      <c r="H26" s="51"/>
      <c r="I26" s="51"/>
      <c r="J26" s="51"/>
      <c r="K26" s="51"/>
      <c r="L26" s="51"/>
      <c r="M26" s="236"/>
    </row>
    <row r="27" spans="1:13" ht="15" customHeight="1" x14ac:dyDescent="0.25">
      <c r="A27" s="45"/>
      <c r="B27" s="51"/>
      <c r="C27" s="271" t="s">
        <v>86</v>
      </c>
      <c r="D27" s="271"/>
      <c r="E27" s="46"/>
      <c r="G27" s="51"/>
      <c r="H27" s="51"/>
      <c r="I27" s="51"/>
      <c r="J27" s="51"/>
      <c r="K27" s="51"/>
      <c r="L27" s="51"/>
      <c r="M27" s="236"/>
    </row>
    <row r="28" spans="1:13" ht="15" customHeight="1" x14ac:dyDescent="0.25">
      <c r="A28" s="45"/>
      <c r="B28" s="51"/>
      <c r="C28" s="273" t="s">
        <v>87</v>
      </c>
      <c r="D28" s="273"/>
      <c r="E28" s="51"/>
      <c r="F28" s="51"/>
      <c r="G28" s="51"/>
      <c r="H28" s="51"/>
      <c r="I28" s="51"/>
      <c r="J28" s="51"/>
      <c r="K28" s="51"/>
      <c r="L28" s="51"/>
      <c r="M28" s="236"/>
    </row>
    <row r="29" spans="1:13" ht="15" customHeight="1" x14ac:dyDescent="0.25">
      <c r="A29" s="45"/>
      <c r="B29" s="51"/>
      <c r="C29" s="52" t="s">
        <v>26</v>
      </c>
      <c r="D29" s="77"/>
      <c r="E29" s="51"/>
      <c r="F29" s="51"/>
      <c r="G29" s="51"/>
      <c r="H29" s="51"/>
      <c r="I29" s="51"/>
      <c r="J29" s="51"/>
      <c r="K29" s="51"/>
      <c r="L29" s="51"/>
      <c r="M29" s="236"/>
    </row>
    <row r="30" spans="1:13" ht="15" customHeight="1" x14ac:dyDescent="0.25">
      <c r="A30" s="45"/>
      <c r="B30" s="51"/>
      <c r="C30" s="272" t="s">
        <v>21</v>
      </c>
      <c r="D30" s="272"/>
      <c r="E30" s="272"/>
      <c r="F30" s="272"/>
      <c r="G30" s="51"/>
      <c r="H30" s="51"/>
      <c r="I30" s="51"/>
      <c r="J30" s="51"/>
      <c r="K30" s="51"/>
      <c r="L30" s="51"/>
      <c r="M30" s="236"/>
    </row>
    <row r="31" spans="1:13" ht="15" customHeight="1" x14ac:dyDescent="0.25">
      <c r="A31" s="45"/>
      <c r="B31" s="51"/>
      <c r="C31" s="76"/>
      <c r="D31" s="76"/>
      <c r="E31" s="76"/>
      <c r="F31" s="76"/>
      <c r="G31" s="51"/>
      <c r="H31" s="51"/>
      <c r="I31" s="51"/>
      <c r="J31" s="51"/>
      <c r="K31" s="51"/>
      <c r="L31" s="51"/>
      <c r="M31" s="236"/>
    </row>
    <row r="32" spans="1:13" ht="15" customHeight="1" x14ac:dyDescent="0.25">
      <c r="A32" s="272" t="s">
        <v>88</v>
      </c>
      <c r="B32" s="272"/>
      <c r="C32" s="272"/>
      <c r="D32" s="272"/>
      <c r="E32" s="272"/>
      <c r="F32" s="272"/>
      <c r="G32" s="272"/>
      <c r="H32" s="272"/>
      <c r="I32" s="272"/>
      <c r="J32" s="272"/>
      <c r="K32" s="272"/>
      <c r="L32" s="272"/>
      <c r="M32" s="236"/>
    </row>
    <row r="33" spans="1:14" ht="15" customHeight="1" x14ac:dyDescent="0.25">
      <c r="A33" s="272"/>
      <c r="B33" s="272"/>
      <c r="C33" s="272"/>
      <c r="D33" s="272"/>
      <c r="E33" s="272"/>
      <c r="F33" s="272"/>
      <c r="G33" s="272"/>
      <c r="H33" s="272"/>
      <c r="I33" s="272"/>
      <c r="J33" s="272"/>
      <c r="K33" s="272"/>
      <c r="L33" s="272"/>
      <c r="M33" s="238"/>
      <c r="N33" s="16"/>
    </row>
    <row r="34" spans="1:14" x14ac:dyDescent="0.25">
      <c r="A34" s="272"/>
      <c r="B34" s="272"/>
      <c r="C34" s="272"/>
      <c r="D34" s="272"/>
      <c r="E34" s="272"/>
      <c r="F34" s="272"/>
      <c r="G34" s="272"/>
      <c r="H34" s="272"/>
      <c r="I34" s="272"/>
      <c r="J34" s="272"/>
      <c r="K34" s="272"/>
      <c r="L34" s="272"/>
      <c r="M34" s="238"/>
      <c r="N34" s="16"/>
    </row>
    <row r="35" spans="1:14" ht="15.75" x14ac:dyDescent="0.25">
      <c r="A35" s="48" t="s">
        <v>17</v>
      </c>
      <c r="B35" s="53" t="s">
        <v>86</v>
      </c>
      <c r="C35" s="54"/>
      <c r="D35" s="54"/>
      <c r="E35" s="75"/>
      <c r="F35" s="75"/>
      <c r="G35" s="75"/>
      <c r="H35" s="75"/>
      <c r="I35" s="75"/>
      <c r="J35" s="75"/>
      <c r="K35" s="75"/>
      <c r="L35" s="75"/>
      <c r="M35" s="236"/>
    </row>
    <row r="36" spans="1:14" s="19" customFormat="1" ht="15" customHeight="1" x14ac:dyDescent="0.25">
      <c r="A36" s="55"/>
      <c r="B36" s="270" t="s">
        <v>125</v>
      </c>
      <c r="C36" s="270"/>
      <c r="D36" s="270"/>
      <c r="E36" s="270"/>
      <c r="F36" s="270"/>
      <c r="G36" s="270"/>
      <c r="H36" s="270"/>
      <c r="I36" s="270"/>
      <c r="J36" s="270"/>
      <c r="K36" s="270"/>
      <c r="L36" s="270"/>
      <c r="M36" s="239"/>
    </row>
    <row r="37" spans="1:14" s="19" customFormat="1" ht="15" customHeight="1" x14ac:dyDescent="0.25">
      <c r="A37" s="55"/>
      <c r="B37" s="270"/>
      <c r="C37" s="270"/>
      <c r="D37" s="270"/>
      <c r="E37" s="270"/>
      <c r="F37" s="270"/>
      <c r="G37" s="270"/>
      <c r="H37" s="270"/>
      <c r="I37" s="270"/>
      <c r="J37" s="270"/>
      <c r="K37" s="270"/>
      <c r="L37" s="270"/>
      <c r="M37" s="239"/>
    </row>
    <row r="38" spans="1:14" s="19" customFormat="1" ht="15" customHeight="1" x14ac:dyDescent="0.25">
      <c r="A38" s="55"/>
      <c r="B38" s="270"/>
      <c r="C38" s="270"/>
      <c r="D38" s="270"/>
      <c r="E38" s="270"/>
      <c r="F38" s="270"/>
      <c r="G38" s="270"/>
      <c r="H38" s="270"/>
      <c r="I38" s="270"/>
      <c r="J38" s="270"/>
      <c r="K38" s="270"/>
      <c r="L38" s="270"/>
      <c r="M38" s="239"/>
    </row>
    <row r="39" spans="1:14" s="19" customFormat="1" ht="15" customHeight="1" x14ac:dyDescent="0.25">
      <c r="A39" s="55"/>
      <c r="B39" s="270"/>
      <c r="C39" s="270"/>
      <c r="D39" s="270"/>
      <c r="E39" s="270"/>
      <c r="F39" s="270"/>
      <c r="G39" s="270"/>
      <c r="H39" s="270"/>
      <c r="I39" s="270"/>
      <c r="J39" s="270"/>
      <c r="K39" s="270"/>
      <c r="L39" s="270"/>
      <c r="M39" s="239"/>
    </row>
    <row r="40" spans="1:14" s="19" customFormat="1" ht="15" customHeight="1" x14ac:dyDescent="0.25">
      <c r="A40" s="55"/>
      <c r="B40" s="75"/>
      <c r="C40" s="75"/>
      <c r="D40" s="75"/>
      <c r="E40" s="75"/>
      <c r="F40" s="75"/>
      <c r="G40" s="75"/>
      <c r="H40" s="75"/>
      <c r="I40" s="75"/>
      <c r="J40" s="75"/>
      <c r="K40" s="75"/>
      <c r="L40" s="75"/>
      <c r="M40" s="239"/>
    </row>
    <row r="41" spans="1:14" s="19" customFormat="1" ht="15" customHeight="1" x14ac:dyDescent="0.25">
      <c r="A41" s="56" t="s">
        <v>18</v>
      </c>
      <c r="B41" s="57" t="s">
        <v>87</v>
      </c>
      <c r="C41" s="75"/>
      <c r="D41" s="75"/>
      <c r="E41" s="75"/>
      <c r="F41" s="75"/>
      <c r="G41" s="75"/>
      <c r="H41" s="75"/>
      <c r="I41" s="75"/>
      <c r="J41" s="75"/>
      <c r="K41" s="75"/>
      <c r="L41" s="75"/>
      <c r="M41" s="239"/>
    </row>
    <row r="42" spans="1:14" s="19" customFormat="1" ht="15" customHeight="1" x14ac:dyDescent="0.25">
      <c r="A42" s="55"/>
      <c r="B42" s="270" t="s">
        <v>231</v>
      </c>
      <c r="C42" s="270"/>
      <c r="D42" s="270"/>
      <c r="E42" s="270"/>
      <c r="F42" s="270"/>
      <c r="G42" s="270"/>
      <c r="H42" s="270"/>
      <c r="I42" s="270"/>
      <c r="J42" s="270"/>
      <c r="K42" s="270"/>
      <c r="L42" s="270"/>
      <c r="M42" s="239"/>
    </row>
    <row r="43" spans="1:14" s="19" customFormat="1" ht="15" customHeight="1" x14ac:dyDescent="0.25">
      <c r="A43" s="55"/>
      <c r="B43" s="270"/>
      <c r="C43" s="270"/>
      <c r="D43" s="270"/>
      <c r="E43" s="270"/>
      <c r="F43" s="270"/>
      <c r="G43" s="270"/>
      <c r="H43" s="270"/>
      <c r="I43" s="270"/>
      <c r="J43" s="270"/>
      <c r="K43" s="270"/>
      <c r="L43" s="270"/>
      <c r="M43" s="239"/>
    </row>
    <row r="44" spans="1:14" s="19" customFormat="1" ht="97.5" customHeight="1" x14ac:dyDescent="0.25">
      <c r="A44" s="55"/>
      <c r="B44" s="270"/>
      <c r="C44" s="270"/>
      <c r="D44" s="270"/>
      <c r="E44" s="270"/>
      <c r="F44" s="270"/>
      <c r="G44" s="270"/>
      <c r="H44" s="270"/>
      <c r="I44" s="270"/>
      <c r="J44" s="270"/>
      <c r="K44" s="270"/>
      <c r="L44" s="270"/>
      <c r="M44" s="239"/>
    </row>
    <row r="45" spans="1:14" s="19" customFormat="1" ht="15" customHeight="1" x14ac:dyDescent="0.25">
      <c r="A45" s="55"/>
      <c r="B45" s="270"/>
      <c r="C45" s="270"/>
      <c r="D45" s="270"/>
      <c r="E45" s="270"/>
      <c r="F45" s="270"/>
      <c r="G45" s="270"/>
      <c r="H45" s="270"/>
      <c r="I45" s="270"/>
      <c r="J45" s="270"/>
      <c r="K45" s="270"/>
      <c r="L45" s="270"/>
      <c r="M45" s="239"/>
    </row>
    <row r="46" spans="1:14" ht="18" customHeight="1" x14ac:dyDescent="0.25">
      <c r="A46" s="58" t="s">
        <v>19</v>
      </c>
      <c r="B46" s="270" t="s">
        <v>31</v>
      </c>
      <c r="C46" s="270"/>
      <c r="D46" s="270"/>
      <c r="E46" s="59"/>
      <c r="F46" s="59"/>
      <c r="G46" s="59"/>
      <c r="H46" s="59"/>
      <c r="I46" s="59"/>
      <c r="J46" s="59"/>
      <c r="K46" s="59"/>
      <c r="L46" s="59"/>
      <c r="M46" s="236"/>
    </row>
    <row r="47" spans="1:14" ht="18" customHeight="1" x14ac:dyDescent="0.25">
      <c r="A47" s="58"/>
      <c r="B47" s="270" t="s">
        <v>126</v>
      </c>
      <c r="C47" s="270"/>
      <c r="D47" s="270"/>
      <c r="E47" s="270"/>
      <c r="F47" s="270"/>
      <c r="G47" s="270"/>
      <c r="H47" s="270"/>
      <c r="I47" s="270"/>
      <c r="J47" s="270"/>
      <c r="K47" s="270"/>
      <c r="L47" s="270"/>
      <c r="M47" s="236"/>
    </row>
    <row r="48" spans="1:14" ht="18" customHeight="1" x14ac:dyDescent="0.25">
      <c r="A48" s="45"/>
      <c r="B48" s="270"/>
      <c r="C48" s="270"/>
      <c r="D48" s="270"/>
      <c r="E48" s="270"/>
      <c r="F48" s="270"/>
      <c r="G48" s="270"/>
      <c r="H48" s="270"/>
      <c r="I48" s="270"/>
      <c r="J48" s="270"/>
      <c r="K48" s="270"/>
      <c r="L48" s="270"/>
      <c r="M48" s="236"/>
    </row>
    <row r="49" spans="1:13" ht="18" customHeight="1" x14ac:dyDescent="0.25">
      <c r="A49" s="45"/>
      <c r="B49" s="270"/>
      <c r="C49" s="270"/>
      <c r="D49" s="270"/>
      <c r="E49" s="270"/>
      <c r="F49" s="270"/>
      <c r="G49" s="270"/>
      <c r="H49" s="270"/>
      <c r="I49" s="270"/>
      <c r="J49" s="270"/>
      <c r="K49" s="270"/>
      <c r="L49" s="270"/>
      <c r="M49" s="236"/>
    </row>
    <row r="50" spans="1:13" ht="18" customHeight="1" x14ac:dyDescent="0.25">
      <c r="A50" s="45"/>
      <c r="B50" s="270"/>
      <c r="C50" s="270"/>
      <c r="D50" s="270"/>
      <c r="E50" s="270"/>
      <c r="F50" s="270"/>
      <c r="G50" s="270"/>
      <c r="H50" s="270"/>
      <c r="I50" s="270"/>
      <c r="J50" s="270"/>
      <c r="K50" s="270"/>
      <c r="L50" s="270"/>
      <c r="M50" s="236"/>
    </row>
    <row r="51" spans="1:13" ht="18" customHeight="1" x14ac:dyDescent="0.25">
      <c r="A51" s="58" t="s">
        <v>89</v>
      </c>
      <c r="B51" s="274" t="s">
        <v>30</v>
      </c>
      <c r="C51" s="274"/>
      <c r="D51" s="274"/>
      <c r="E51" s="274"/>
      <c r="F51" s="75"/>
      <c r="G51" s="75"/>
      <c r="H51" s="75"/>
      <c r="I51" s="75"/>
      <c r="J51" s="75"/>
      <c r="K51" s="75"/>
      <c r="L51" s="75"/>
      <c r="M51" s="236"/>
    </row>
    <row r="52" spans="1:13" ht="16.5" customHeight="1" x14ac:dyDescent="0.25">
      <c r="A52" s="45"/>
      <c r="B52" s="270" t="s">
        <v>127</v>
      </c>
      <c r="C52" s="270"/>
      <c r="D52" s="270"/>
      <c r="E52" s="270"/>
      <c r="F52" s="270"/>
      <c r="G52" s="270"/>
      <c r="H52" s="270"/>
      <c r="I52" s="270"/>
      <c r="J52" s="270"/>
      <c r="K52" s="270"/>
      <c r="L52" s="270"/>
      <c r="M52" s="236"/>
    </row>
    <row r="53" spans="1:13" ht="16.5" customHeight="1" x14ac:dyDescent="0.25">
      <c r="A53" s="45"/>
      <c r="B53" s="270"/>
      <c r="C53" s="270"/>
      <c r="D53" s="270"/>
      <c r="E53" s="270"/>
      <c r="F53" s="270"/>
      <c r="G53" s="270"/>
      <c r="H53" s="270"/>
      <c r="I53" s="270"/>
      <c r="J53" s="270"/>
      <c r="K53" s="270"/>
      <c r="L53" s="270"/>
      <c r="M53" s="236"/>
    </row>
    <row r="54" spans="1:13" ht="16.5" customHeight="1" x14ac:dyDescent="0.25">
      <c r="A54" s="45"/>
      <c r="B54" s="270"/>
      <c r="C54" s="270"/>
      <c r="D54" s="270"/>
      <c r="E54" s="270"/>
      <c r="F54" s="270"/>
      <c r="G54" s="270"/>
      <c r="H54" s="270"/>
      <c r="I54" s="270"/>
      <c r="J54" s="270"/>
      <c r="K54" s="270"/>
      <c r="L54" s="270"/>
      <c r="M54" s="236"/>
    </row>
    <row r="55" spans="1:13" ht="38.25" customHeight="1" x14ac:dyDescent="0.25">
      <c r="A55" s="45"/>
      <c r="B55" s="270"/>
      <c r="C55" s="270"/>
      <c r="D55" s="270"/>
      <c r="E55" s="270"/>
      <c r="F55" s="270"/>
      <c r="G55" s="270"/>
      <c r="H55" s="270"/>
      <c r="I55" s="270"/>
      <c r="J55" s="270"/>
      <c r="K55" s="270"/>
      <c r="L55" s="270"/>
      <c r="M55" s="236"/>
    </row>
    <row r="56" spans="1:13" x14ac:dyDescent="0.25">
      <c r="A56" s="235"/>
      <c r="B56" s="235"/>
      <c r="C56" s="235"/>
      <c r="D56" s="235"/>
      <c r="E56" s="235"/>
      <c r="F56" s="235"/>
      <c r="G56" s="235"/>
      <c r="H56" s="235"/>
      <c r="I56" s="235"/>
      <c r="J56" s="235"/>
      <c r="K56" s="235"/>
      <c r="L56" s="235"/>
    </row>
  </sheetData>
  <sheetProtection algorithmName="SHA-512" hashValue="pHDSfFIgROv0LYnBOY+8ZIOdmGkKBr8pUdxJxShqr9Icu30Qc4JFt0NEvBzI5ZeGcUvuTsnMux40W0K/Drasig==" saltValue="tpAkcTFSxugwG8YvjcwdUg==" spinCount="100000" sheet="1" objects="1" scenarios="1"/>
  <mergeCells count="19">
    <mergeCell ref="B6:L7"/>
    <mergeCell ref="B9:L11"/>
    <mergeCell ref="B12:E12"/>
    <mergeCell ref="B51:E51"/>
    <mergeCell ref="B46:D46"/>
    <mergeCell ref="B47:L50"/>
    <mergeCell ref="F12:I12"/>
    <mergeCell ref="B52:L55"/>
    <mergeCell ref="B13:L16"/>
    <mergeCell ref="B18:L20"/>
    <mergeCell ref="C27:D27"/>
    <mergeCell ref="C30:F30"/>
    <mergeCell ref="A32:L34"/>
    <mergeCell ref="B36:L39"/>
    <mergeCell ref="C28:D28"/>
    <mergeCell ref="B42:L44"/>
    <mergeCell ref="B45:L45"/>
    <mergeCell ref="C25:D25"/>
    <mergeCell ref="B21:L22"/>
  </mergeCells>
  <pageMargins left="0.7" right="0.7" top="0.75" bottom="0.75" header="0.3" footer="0.3"/>
  <pageSetup scale="78" orientation="portrait" r:id="rId1"/>
  <ignoredErrors>
    <ignoredError sqref="A6 A9 A13 A52 A35:A39 A48:A50 A1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Z35"/>
  <sheetViews>
    <sheetView topLeftCell="F1" zoomScaleNormal="100" workbookViewId="0">
      <selection activeCell="J8" sqref="J8"/>
    </sheetView>
  </sheetViews>
  <sheetFormatPr defaultColWidth="9.140625" defaultRowHeight="15" x14ac:dyDescent="0.25"/>
  <cols>
    <col min="1" max="1" width="15.140625" style="1" customWidth="1"/>
    <col min="2" max="2" width="19" style="1" customWidth="1"/>
    <col min="3" max="3" width="12.7109375" style="128" customWidth="1"/>
    <col min="4" max="4" width="9.28515625" style="1" customWidth="1"/>
    <col min="5" max="5" width="20" style="128" customWidth="1"/>
    <col min="6" max="14" width="20.7109375" style="1" customWidth="1"/>
    <col min="15" max="17" width="22.7109375" style="1" customWidth="1"/>
    <col min="18" max="19" width="23.42578125" style="1" customWidth="1"/>
    <col min="20" max="20" width="27" style="1" customWidth="1"/>
    <col min="21" max="16384" width="9.140625" style="1"/>
  </cols>
  <sheetData>
    <row r="1" spans="1:26" s="3" customFormat="1" ht="15.75" x14ac:dyDescent="0.25">
      <c r="A1" s="23" t="s">
        <v>227</v>
      </c>
      <c r="B1" s="166"/>
      <c r="C1" s="123"/>
      <c r="D1" s="79"/>
      <c r="E1" s="79"/>
      <c r="F1" s="20"/>
      <c r="G1" s="20"/>
      <c r="H1" s="20"/>
      <c r="I1" s="20"/>
      <c r="J1" s="20"/>
      <c r="K1" s="20"/>
      <c r="L1" s="80"/>
      <c r="M1" s="80"/>
      <c r="N1" s="80"/>
      <c r="O1" s="80"/>
      <c r="P1" s="80"/>
      <c r="Q1" s="80"/>
      <c r="R1" s="81"/>
    </row>
    <row r="2" spans="1:26" s="86" customFormat="1" ht="15.75" x14ac:dyDescent="0.25">
      <c r="A2" s="40" t="s">
        <v>91</v>
      </c>
      <c r="B2" s="167"/>
      <c r="C2" s="165"/>
      <c r="D2" s="82"/>
      <c r="E2" s="82"/>
      <c r="F2" s="84"/>
      <c r="G2" s="84"/>
      <c r="H2" s="84"/>
      <c r="I2" s="84"/>
      <c r="J2" s="84"/>
      <c r="K2" s="83"/>
      <c r="L2" s="84"/>
      <c r="M2" s="84"/>
      <c r="N2" s="84"/>
      <c r="O2" s="84"/>
      <c r="P2" s="84"/>
      <c r="Q2" s="84"/>
      <c r="R2" s="85"/>
    </row>
    <row r="3" spans="1:26" s="3" customFormat="1" ht="15.75" x14ac:dyDescent="0.25">
      <c r="A3" s="79"/>
      <c r="B3" s="79"/>
      <c r="C3" s="79"/>
      <c r="D3" s="20"/>
      <c r="E3" s="79"/>
      <c r="F3" s="80"/>
      <c r="G3" s="80"/>
      <c r="H3" s="80"/>
      <c r="I3" s="80"/>
      <c r="J3" s="80"/>
      <c r="K3" s="33"/>
      <c r="L3" s="80"/>
      <c r="M3" s="80"/>
      <c r="N3" s="80"/>
      <c r="O3" s="80"/>
      <c r="P3" s="80"/>
      <c r="Q3" s="80"/>
      <c r="R3" s="81"/>
    </row>
    <row r="4" spans="1:26" ht="15.75" x14ac:dyDescent="0.25">
      <c r="A4" s="27" t="s">
        <v>22</v>
      </c>
      <c r="B4" s="278"/>
      <c r="C4" s="279"/>
      <c r="D4" s="280"/>
      <c r="E4" s="79"/>
      <c r="F4" s="20"/>
      <c r="G4" s="20"/>
      <c r="H4" s="20"/>
      <c r="I4" s="20"/>
      <c r="J4" s="20"/>
      <c r="K4" s="20"/>
      <c r="L4" s="20"/>
      <c r="M4" s="20"/>
      <c r="N4" s="20"/>
      <c r="O4" s="20"/>
      <c r="P4" s="33"/>
      <c r="Q4" s="34"/>
      <c r="R4" s="81"/>
    </row>
    <row r="5" spans="1:26" s="86" customFormat="1" ht="21.75" customHeight="1" x14ac:dyDescent="0.25">
      <c r="A5" s="275" t="s">
        <v>225</v>
      </c>
      <c r="B5" s="276"/>
      <c r="C5" s="276"/>
      <c r="D5" s="276"/>
      <c r="E5" s="276"/>
      <c r="F5" s="276"/>
      <c r="G5" s="276"/>
      <c r="H5" s="276"/>
      <c r="I5" s="276"/>
      <c r="J5" s="276"/>
      <c r="K5" s="276"/>
      <c r="L5" s="276"/>
      <c r="M5" s="276"/>
      <c r="N5" s="276"/>
      <c r="O5" s="276"/>
      <c r="P5" s="276"/>
      <c r="Q5" s="277"/>
      <c r="R5" s="253"/>
      <c r="S5" s="254"/>
      <c r="T5" s="255"/>
      <c r="U5" s="88"/>
      <c r="V5" s="88"/>
      <c r="W5" s="88"/>
    </row>
    <row r="6" spans="1:26" ht="86.25" x14ac:dyDescent="0.25">
      <c r="A6" s="87" t="s">
        <v>7</v>
      </c>
      <c r="B6" s="224" t="s">
        <v>139</v>
      </c>
      <c r="C6" s="121" t="s">
        <v>140</v>
      </c>
      <c r="D6" s="64" t="s">
        <v>148</v>
      </c>
      <c r="E6" s="65" t="s">
        <v>128</v>
      </c>
      <c r="F6" s="65" t="s">
        <v>129</v>
      </c>
      <c r="G6" s="65" t="s">
        <v>130</v>
      </c>
      <c r="H6" s="65" t="s">
        <v>136</v>
      </c>
      <c r="I6" s="65" t="s">
        <v>137</v>
      </c>
      <c r="J6" s="65" t="s">
        <v>131</v>
      </c>
      <c r="K6" s="65" t="s">
        <v>132</v>
      </c>
      <c r="L6" s="65" t="s">
        <v>133</v>
      </c>
      <c r="M6" s="65" t="s">
        <v>216</v>
      </c>
      <c r="N6" s="65" t="s">
        <v>217</v>
      </c>
      <c r="O6" s="65" t="s">
        <v>134</v>
      </c>
      <c r="P6" s="65" t="s">
        <v>135</v>
      </c>
      <c r="Q6" s="65" t="s">
        <v>206</v>
      </c>
      <c r="R6" s="65" t="s">
        <v>218</v>
      </c>
      <c r="S6" s="154" t="s">
        <v>219</v>
      </c>
      <c r="T6" s="121" t="s">
        <v>138</v>
      </c>
      <c r="U6" s="7"/>
      <c r="V6" s="7"/>
      <c r="W6" s="2"/>
      <c r="X6" s="2"/>
      <c r="Y6" s="2"/>
      <c r="Z6" s="2"/>
    </row>
    <row r="7" spans="1:26" x14ac:dyDescent="0.25">
      <c r="A7" s="89" t="s">
        <v>8</v>
      </c>
      <c r="B7" s="130" t="s">
        <v>187</v>
      </c>
      <c r="C7" s="149" t="s">
        <v>57</v>
      </c>
      <c r="D7" s="131" t="s">
        <v>47</v>
      </c>
      <c r="E7" s="118">
        <v>640000</v>
      </c>
      <c r="F7" s="119">
        <v>640000</v>
      </c>
      <c r="G7" s="119">
        <v>640000</v>
      </c>
      <c r="H7" s="119">
        <v>640000</v>
      </c>
      <c r="I7" s="120">
        <v>640000</v>
      </c>
      <c r="J7" s="110">
        <v>0</v>
      </c>
      <c r="K7" s="99">
        <v>0</v>
      </c>
      <c r="L7" s="99">
        <v>0</v>
      </c>
      <c r="M7" s="99">
        <v>0</v>
      </c>
      <c r="N7" s="99">
        <v>0</v>
      </c>
      <c r="O7" s="103">
        <f>E7*J7</f>
        <v>0</v>
      </c>
      <c r="P7" s="103">
        <f t="shared" ref="O7:S8" si="0">F7*K7</f>
        <v>0</v>
      </c>
      <c r="Q7" s="103">
        <f t="shared" si="0"/>
        <v>0</v>
      </c>
      <c r="R7" s="103">
        <f t="shared" si="0"/>
        <v>0</v>
      </c>
      <c r="S7" s="106">
        <f t="shared" si="0"/>
        <v>0</v>
      </c>
      <c r="T7" s="249">
        <f>SUM(O7:S7)</f>
        <v>0</v>
      </c>
      <c r="U7" s="7"/>
      <c r="V7" s="7"/>
      <c r="W7" s="2"/>
      <c r="X7" s="2"/>
      <c r="Y7" s="2"/>
      <c r="Z7" s="2"/>
    </row>
    <row r="8" spans="1:26" x14ac:dyDescent="0.25">
      <c r="A8" s="129" t="s">
        <v>9</v>
      </c>
      <c r="B8" s="139" t="s">
        <v>187</v>
      </c>
      <c r="C8" s="150" t="s">
        <v>61</v>
      </c>
      <c r="D8" s="132" t="s">
        <v>48</v>
      </c>
      <c r="E8" s="161">
        <v>7500</v>
      </c>
      <c r="F8" s="161">
        <v>7500</v>
      </c>
      <c r="G8" s="161">
        <v>7500</v>
      </c>
      <c r="H8" s="161">
        <v>7500</v>
      </c>
      <c r="I8" s="157">
        <v>7500</v>
      </c>
      <c r="J8" s="110">
        <v>0</v>
      </c>
      <c r="K8" s="99">
        <v>0</v>
      </c>
      <c r="L8" s="99">
        <v>0</v>
      </c>
      <c r="M8" s="99">
        <v>0</v>
      </c>
      <c r="N8" s="99">
        <v>0</v>
      </c>
      <c r="O8" s="103">
        <f t="shared" si="0"/>
        <v>0</v>
      </c>
      <c r="P8" s="103">
        <f t="shared" si="0"/>
        <v>0</v>
      </c>
      <c r="Q8" s="103">
        <f t="shared" si="0"/>
        <v>0</v>
      </c>
      <c r="R8" s="103">
        <f t="shared" si="0"/>
        <v>0</v>
      </c>
      <c r="S8" s="106">
        <f t="shared" si="0"/>
        <v>0</v>
      </c>
      <c r="T8" s="249">
        <f>SUM(O8:S8)</f>
        <v>0</v>
      </c>
      <c r="U8" s="7"/>
      <c r="V8" s="7"/>
      <c r="W8" s="2"/>
      <c r="X8" s="2"/>
      <c r="Y8" s="2"/>
      <c r="Z8" s="2"/>
    </row>
    <row r="9" spans="1:26" x14ac:dyDescent="0.25">
      <c r="A9" s="89" t="s">
        <v>10</v>
      </c>
      <c r="B9" s="140" t="s">
        <v>188</v>
      </c>
      <c r="C9" s="150" t="s">
        <v>57</v>
      </c>
      <c r="D9" s="132" t="s">
        <v>47</v>
      </c>
      <c r="E9" s="162">
        <v>2400000</v>
      </c>
      <c r="F9" s="163">
        <v>1920000</v>
      </c>
      <c r="G9" s="163">
        <v>1280000</v>
      </c>
      <c r="H9" s="163">
        <v>1280000</v>
      </c>
      <c r="I9" s="160">
        <v>1280000</v>
      </c>
      <c r="J9" s="99">
        <v>0</v>
      </c>
      <c r="K9" s="99">
        <v>0</v>
      </c>
      <c r="L9" s="99">
        <v>0</v>
      </c>
      <c r="M9" s="99">
        <v>0</v>
      </c>
      <c r="N9" s="99">
        <v>0</v>
      </c>
      <c r="O9" s="103">
        <f t="shared" ref="O9:O28" si="1">E9*J9</f>
        <v>0</v>
      </c>
      <c r="P9" s="103">
        <f t="shared" ref="P9:P16" si="2">F9*K9</f>
        <v>0</v>
      </c>
      <c r="Q9" s="103">
        <f t="shared" ref="Q9:S16" si="3">G9*L9</f>
        <v>0</v>
      </c>
      <c r="R9" s="103">
        <f t="shared" si="3"/>
        <v>0</v>
      </c>
      <c r="S9" s="106">
        <f t="shared" si="3"/>
        <v>0</v>
      </c>
      <c r="T9" s="249">
        <f t="shared" ref="T9:T28" si="4">SUM(O9:S9)</f>
        <v>0</v>
      </c>
      <c r="U9" s="155"/>
      <c r="V9" s="155"/>
    </row>
    <row r="10" spans="1:26" ht="15" customHeight="1" x14ac:dyDescent="0.25">
      <c r="A10" s="89" t="s">
        <v>11</v>
      </c>
      <c r="B10" s="141" t="s">
        <v>188</v>
      </c>
      <c r="C10" s="150" t="s">
        <v>61</v>
      </c>
      <c r="D10" s="132" t="s">
        <v>48</v>
      </c>
      <c r="E10" s="117">
        <v>12000</v>
      </c>
      <c r="F10" s="112">
        <v>12000</v>
      </c>
      <c r="G10" s="112">
        <v>12000</v>
      </c>
      <c r="H10" s="112">
        <v>12000</v>
      </c>
      <c r="I10" s="112">
        <v>12000</v>
      </c>
      <c r="J10" s="99">
        <v>0</v>
      </c>
      <c r="K10" s="99">
        <v>0</v>
      </c>
      <c r="L10" s="99">
        <v>0</v>
      </c>
      <c r="M10" s="99">
        <v>0</v>
      </c>
      <c r="N10" s="99">
        <v>0</v>
      </c>
      <c r="O10" s="103">
        <f t="shared" si="1"/>
        <v>0</v>
      </c>
      <c r="P10" s="103">
        <f t="shared" si="2"/>
        <v>0</v>
      </c>
      <c r="Q10" s="103">
        <f t="shared" si="3"/>
        <v>0</v>
      </c>
      <c r="R10" s="103">
        <f t="shared" si="3"/>
        <v>0</v>
      </c>
      <c r="S10" s="106">
        <f t="shared" si="3"/>
        <v>0</v>
      </c>
      <c r="T10" s="250">
        <f t="shared" si="4"/>
        <v>0</v>
      </c>
      <c r="U10" s="155"/>
      <c r="V10" s="155"/>
    </row>
    <row r="11" spans="1:26" ht="17.25" customHeight="1" x14ac:dyDescent="0.25">
      <c r="A11" s="89" t="s">
        <v>12</v>
      </c>
      <c r="B11" s="141" t="s">
        <v>60</v>
      </c>
      <c r="C11" s="150" t="s">
        <v>62</v>
      </c>
      <c r="D11" s="134" t="s">
        <v>47</v>
      </c>
      <c r="E11" s="112">
        <v>960000</v>
      </c>
      <c r="F11" s="112">
        <v>960000</v>
      </c>
      <c r="G11" s="112">
        <v>960000</v>
      </c>
      <c r="H11" s="112">
        <v>960000</v>
      </c>
      <c r="I11" s="112">
        <v>960000</v>
      </c>
      <c r="J11" s="99">
        <v>0</v>
      </c>
      <c r="K11" s="99">
        <v>0</v>
      </c>
      <c r="L11" s="99">
        <v>0</v>
      </c>
      <c r="M11" s="99">
        <v>0</v>
      </c>
      <c r="N11" s="99">
        <v>0</v>
      </c>
      <c r="O11" s="103">
        <f t="shared" si="1"/>
        <v>0</v>
      </c>
      <c r="P11" s="103">
        <f t="shared" si="2"/>
        <v>0</v>
      </c>
      <c r="Q11" s="103">
        <f t="shared" si="3"/>
        <v>0</v>
      </c>
      <c r="R11" s="103">
        <f t="shared" si="3"/>
        <v>0</v>
      </c>
      <c r="S11" s="106">
        <f t="shared" si="3"/>
        <v>0</v>
      </c>
      <c r="T11" s="249">
        <f t="shared" si="4"/>
        <v>0</v>
      </c>
      <c r="U11" s="155"/>
      <c r="V11" s="155"/>
    </row>
    <row r="12" spans="1:26" ht="17.25" customHeight="1" x14ac:dyDescent="0.25">
      <c r="A12" s="89" t="s">
        <v>13</v>
      </c>
      <c r="B12" s="141" t="s">
        <v>150</v>
      </c>
      <c r="C12" s="150" t="s">
        <v>57</v>
      </c>
      <c r="D12" s="134" t="s">
        <v>143</v>
      </c>
      <c r="E12" s="111">
        <v>160000</v>
      </c>
      <c r="F12" s="112">
        <v>480000</v>
      </c>
      <c r="G12" s="112">
        <v>1120000</v>
      </c>
      <c r="H12" s="112">
        <v>1120000</v>
      </c>
      <c r="I12" s="112">
        <v>1120000</v>
      </c>
      <c r="J12" s="99">
        <v>0</v>
      </c>
      <c r="K12" s="99">
        <v>0</v>
      </c>
      <c r="L12" s="99">
        <v>0</v>
      </c>
      <c r="M12" s="99">
        <v>0</v>
      </c>
      <c r="N12" s="99">
        <v>0</v>
      </c>
      <c r="O12" s="103">
        <f t="shared" si="1"/>
        <v>0</v>
      </c>
      <c r="P12" s="103">
        <f t="shared" si="2"/>
        <v>0</v>
      </c>
      <c r="Q12" s="103">
        <f t="shared" si="3"/>
        <v>0</v>
      </c>
      <c r="R12" s="103">
        <f t="shared" si="3"/>
        <v>0</v>
      </c>
      <c r="S12" s="106">
        <f t="shared" si="3"/>
        <v>0</v>
      </c>
      <c r="T12" s="249">
        <f t="shared" si="4"/>
        <v>0</v>
      </c>
      <c r="U12" s="155"/>
      <c r="V12" s="155"/>
    </row>
    <row r="13" spans="1:26" ht="17.25" customHeight="1" x14ac:dyDescent="0.25">
      <c r="A13" s="89" t="s">
        <v>14</v>
      </c>
      <c r="B13" s="142" t="s">
        <v>150</v>
      </c>
      <c r="C13" s="151" t="s">
        <v>61</v>
      </c>
      <c r="D13" s="135" t="s">
        <v>48</v>
      </c>
      <c r="E13" s="113">
        <v>0</v>
      </c>
      <c r="F13" s="112">
        <v>0</v>
      </c>
      <c r="G13" s="112">
        <v>3000</v>
      </c>
      <c r="H13" s="112">
        <v>3000</v>
      </c>
      <c r="I13" s="112">
        <v>6000</v>
      </c>
      <c r="J13" s="99">
        <v>0</v>
      </c>
      <c r="K13" s="99">
        <v>0</v>
      </c>
      <c r="L13" s="99">
        <v>0</v>
      </c>
      <c r="M13" s="99">
        <v>0</v>
      </c>
      <c r="N13" s="99">
        <v>0</v>
      </c>
      <c r="O13" s="103">
        <f t="shared" si="1"/>
        <v>0</v>
      </c>
      <c r="P13" s="103">
        <f t="shared" si="2"/>
        <v>0</v>
      </c>
      <c r="Q13" s="103">
        <f t="shared" si="3"/>
        <v>0</v>
      </c>
      <c r="R13" s="103">
        <f t="shared" si="3"/>
        <v>0</v>
      </c>
      <c r="S13" s="106">
        <f t="shared" si="3"/>
        <v>0</v>
      </c>
      <c r="T13" s="249">
        <f t="shared" si="4"/>
        <v>0</v>
      </c>
      <c r="U13" s="155"/>
      <c r="V13" s="155"/>
      <c r="W13" s="156"/>
    </row>
    <row r="14" spans="1:26" ht="15" customHeight="1" x14ac:dyDescent="0.25">
      <c r="A14" s="129" t="s">
        <v>32</v>
      </c>
      <c r="B14" s="139" t="s">
        <v>141</v>
      </c>
      <c r="C14" s="150" t="s">
        <v>147</v>
      </c>
      <c r="D14" s="134" t="s">
        <v>48</v>
      </c>
      <c r="E14" s="136">
        <v>440000</v>
      </c>
      <c r="F14" s="117">
        <v>440000</v>
      </c>
      <c r="G14" s="111">
        <v>440000</v>
      </c>
      <c r="H14" s="111">
        <v>440000</v>
      </c>
      <c r="I14" s="111">
        <v>440000</v>
      </c>
      <c r="J14" s="99">
        <v>0</v>
      </c>
      <c r="K14" s="99">
        <v>0</v>
      </c>
      <c r="L14" s="99">
        <v>0</v>
      </c>
      <c r="M14" s="99">
        <v>0</v>
      </c>
      <c r="N14" s="99">
        <v>0</v>
      </c>
      <c r="O14" s="103">
        <f t="shared" si="1"/>
        <v>0</v>
      </c>
      <c r="P14" s="103">
        <f t="shared" si="2"/>
        <v>0</v>
      </c>
      <c r="Q14" s="103">
        <f t="shared" si="3"/>
        <v>0</v>
      </c>
      <c r="R14" s="103">
        <f t="shared" si="3"/>
        <v>0</v>
      </c>
      <c r="S14" s="106">
        <f t="shared" si="3"/>
        <v>0</v>
      </c>
      <c r="T14" s="250">
        <f t="shared" si="4"/>
        <v>0</v>
      </c>
      <c r="U14" s="155"/>
      <c r="V14" s="155"/>
    </row>
    <row r="15" spans="1:26" ht="15" customHeight="1" x14ac:dyDescent="0.25">
      <c r="A15" s="89" t="s">
        <v>33</v>
      </c>
      <c r="B15" s="140" t="s">
        <v>194</v>
      </c>
      <c r="C15" s="149" t="s">
        <v>57</v>
      </c>
      <c r="D15" s="137" t="s">
        <v>47</v>
      </c>
      <c r="E15" s="116">
        <v>490000</v>
      </c>
      <c r="F15" s="111">
        <v>490000</v>
      </c>
      <c r="G15" s="111">
        <v>490000</v>
      </c>
      <c r="H15" s="111">
        <v>490000</v>
      </c>
      <c r="I15" s="111">
        <v>490000</v>
      </c>
      <c r="J15" s="99">
        <v>0</v>
      </c>
      <c r="K15" s="99">
        <v>0</v>
      </c>
      <c r="L15" s="99">
        <v>0</v>
      </c>
      <c r="M15" s="99">
        <v>0</v>
      </c>
      <c r="N15" s="99">
        <v>0</v>
      </c>
      <c r="O15" s="103">
        <f t="shared" si="1"/>
        <v>0</v>
      </c>
      <c r="P15" s="103">
        <f t="shared" si="2"/>
        <v>0</v>
      </c>
      <c r="Q15" s="103">
        <f t="shared" si="3"/>
        <v>0</v>
      </c>
      <c r="R15" s="103">
        <f t="shared" si="3"/>
        <v>0</v>
      </c>
      <c r="S15" s="106">
        <f t="shared" si="3"/>
        <v>0</v>
      </c>
      <c r="T15" s="249">
        <f t="shared" si="4"/>
        <v>0</v>
      </c>
      <c r="U15" s="155"/>
      <c r="V15" s="155"/>
    </row>
    <row r="16" spans="1:26" ht="15" customHeight="1" x14ac:dyDescent="0.25">
      <c r="A16" s="89" t="s">
        <v>34</v>
      </c>
      <c r="B16" s="114" t="s">
        <v>142</v>
      </c>
      <c r="C16" s="147" t="s">
        <v>57</v>
      </c>
      <c r="D16" s="138" t="s">
        <v>47</v>
      </c>
      <c r="E16" s="117">
        <v>440000</v>
      </c>
      <c r="F16" s="111">
        <v>770000</v>
      </c>
      <c r="G16" s="111">
        <v>440000</v>
      </c>
      <c r="H16" s="111">
        <v>440000</v>
      </c>
      <c r="I16" s="111">
        <v>440000</v>
      </c>
      <c r="J16" s="99">
        <v>0</v>
      </c>
      <c r="K16" s="99">
        <v>0</v>
      </c>
      <c r="L16" s="99">
        <v>0</v>
      </c>
      <c r="M16" s="99">
        <v>0</v>
      </c>
      <c r="N16" s="99">
        <v>0</v>
      </c>
      <c r="O16" s="103">
        <f t="shared" si="1"/>
        <v>0</v>
      </c>
      <c r="P16" s="103">
        <f t="shared" si="2"/>
        <v>0</v>
      </c>
      <c r="Q16" s="103">
        <f t="shared" si="3"/>
        <v>0</v>
      </c>
      <c r="R16" s="103">
        <f t="shared" si="3"/>
        <v>0</v>
      </c>
      <c r="S16" s="106">
        <f t="shared" si="3"/>
        <v>0</v>
      </c>
      <c r="T16" s="251">
        <f t="shared" si="4"/>
        <v>0</v>
      </c>
      <c r="U16" s="107"/>
    </row>
    <row r="17" spans="1:22" x14ac:dyDescent="0.25">
      <c r="A17" s="89" t="s">
        <v>35</v>
      </c>
      <c r="B17" s="143" t="s">
        <v>144</v>
      </c>
      <c r="C17" s="150" t="s">
        <v>61</v>
      </c>
      <c r="D17" s="134" t="s">
        <v>48</v>
      </c>
      <c r="E17" s="111">
        <v>7000</v>
      </c>
      <c r="F17" s="111">
        <v>7000</v>
      </c>
      <c r="G17" s="111">
        <v>7000</v>
      </c>
      <c r="H17" s="111">
        <v>7000</v>
      </c>
      <c r="I17" s="111">
        <v>7000</v>
      </c>
      <c r="J17" s="99">
        <v>0</v>
      </c>
      <c r="K17" s="99">
        <v>0</v>
      </c>
      <c r="L17" s="99">
        <v>0</v>
      </c>
      <c r="M17" s="99">
        <v>0</v>
      </c>
      <c r="N17" s="99">
        <v>0</v>
      </c>
      <c r="O17" s="103">
        <f t="shared" si="1"/>
        <v>0</v>
      </c>
      <c r="P17" s="103">
        <f t="shared" ref="P17:P28" si="5">F17*K17</f>
        <v>0</v>
      </c>
      <c r="Q17" s="103">
        <f t="shared" ref="Q17:S28" si="6">G17*L17</f>
        <v>0</v>
      </c>
      <c r="R17" s="103">
        <f t="shared" si="6"/>
        <v>0</v>
      </c>
      <c r="S17" s="106">
        <f t="shared" si="6"/>
        <v>0</v>
      </c>
      <c r="T17" s="251">
        <f t="shared" si="4"/>
        <v>0</v>
      </c>
      <c r="U17" s="107"/>
    </row>
    <row r="18" spans="1:22" x14ac:dyDescent="0.25">
      <c r="A18" s="89" t="s">
        <v>36</v>
      </c>
      <c r="B18" s="143" t="s">
        <v>145</v>
      </c>
      <c r="C18" s="151" t="s">
        <v>57</v>
      </c>
      <c r="D18" s="135" t="s">
        <v>47</v>
      </c>
      <c r="E18" s="111">
        <v>0</v>
      </c>
      <c r="F18" s="93">
        <v>0</v>
      </c>
      <c r="G18" s="112">
        <v>40000</v>
      </c>
      <c r="H18" s="93">
        <v>0</v>
      </c>
      <c r="I18" s="112">
        <v>0</v>
      </c>
      <c r="J18" s="99">
        <v>0</v>
      </c>
      <c r="K18" s="99">
        <v>0</v>
      </c>
      <c r="L18" s="99">
        <v>0</v>
      </c>
      <c r="M18" s="99">
        <v>0</v>
      </c>
      <c r="N18" s="99">
        <v>0</v>
      </c>
      <c r="O18" s="103">
        <f t="shared" si="1"/>
        <v>0</v>
      </c>
      <c r="P18" s="103">
        <f t="shared" si="5"/>
        <v>0</v>
      </c>
      <c r="Q18" s="103">
        <f t="shared" si="6"/>
        <v>0</v>
      </c>
      <c r="R18" s="103">
        <f t="shared" si="6"/>
        <v>0</v>
      </c>
      <c r="S18" s="106">
        <f t="shared" si="6"/>
        <v>0</v>
      </c>
      <c r="T18" s="251">
        <f t="shared" si="4"/>
        <v>0</v>
      </c>
      <c r="U18" s="107"/>
    </row>
    <row r="19" spans="1:22" x14ac:dyDescent="0.25">
      <c r="A19" s="89" t="s">
        <v>37</v>
      </c>
      <c r="B19" s="143" t="s">
        <v>146</v>
      </c>
      <c r="C19" s="146" t="s">
        <v>61</v>
      </c>
      <c r="D19" s="132" t="s">
        <v>48</v>
      </c>
      <c r="E19" s="117">
        <v>5500</v>
      </c>
      <c r="F19" s="111">
        <v>6000</v>
      </c>
      <c r="G19" s="111">
        <v>6500</v>
      </c>
      <c r="H19" s="111">
        <v>7000</v>
      </c>
      <c r="I19" s="111">
        <v>7000</v>
      </c>
      <c r="J19" s="99">
        <v>0</v>
      </c>
      <c r="K19" s="99">
        <v>0</v>
      </c>
      <c r="L19" s="99">
        <v>0</v>
      </c>
      <c r="M19" s="99">
        <v>0</v>
      </c>
      <c r="N19" s="99">
        <v>0</v>
      </c>
      <c r="O19" s="103">
        <f t="shared" si="1"/>
        <v>0</v>
      </c>
      <c r="P19" s="103">
        <f t="shared" si="5"/>
        <v>0</v>
      </c>
      <c r="Q19" s="103">
        <f t="shared" si="6"/>
        <v>0</v>
      </c>
      <c r="R19" s="103">
        <f t="shared" si="6"/>
        <v>0</v>
      </c>
      <c r="S19" s="106">
        <f t="shared" si="6"/>
        <v>0</v>
      </c>
      <c r="T19" s="250">
        <f t="shared" si="4"/>
        <v>0</v>
      </c>
      <c r="U19" s="107"/>
    </row>
    <row r="20" spans="1:22" x14ac:dyDescent="0.25">
      <c r="A20" s="89" t="s">
        <v>38</v>
      </c>
      <c r="B20" s="143" t="s">
        <v>172</v>
      </c>
      <c r="C20" s="147" t="s">
        <v>57</v>
      </c>
      <c r="D20" s="145" t="s">
        <v>47</v>
      </c>
      <c r="E20" s="111">
        <v>360000</v>
      </c>
      <c r="F20" s="111">
        <v>360000</v>
      </c>
      <c r="G20" s="111">
        <v>360000</v>
      </c>
      <c r="H20" s="111">
        <v>360000</v>
      </c>
      <c r="I20" s="111">
        <v>360000</v>
      </c>
      <c r="J20" s="99">
        <v>0</v>
      </c>
      <c r="K20" s="99">
        <v>0</v>
      </c>
      <c r="L20" s="99">
        <v>0</v>
      </c>
      <c r="M20" s="99">
        <v>0</v>
      </c>
      <c r="N20" s="99">
        <v>0</v>
      </c>
      <c r="O20" s="103">
        <f t="shared" si="1"/>
        <v>0</v>
      </c>
      <c r="P20" s="103">
        <f t="shared" si="5"/>
        <v>0</v>
      </c>
      <c r="Q20" s="103">
        <f t="shared" si="6"/>
        <v>0</v>
      </c>
      <c r="R20" s="103">
        <f t="shared" si="6"/>
        <v>0</v>
      </c>
      <c r="S20" s="106">
        <f t="shared" si="6"/>
        <v>0</v>
      </c>
      <c r="T20" s="249">
        <f t="shared" si="4"/>
        <v>0</v>
      </c>
      <c r="U20" s="107"/>
    </row>
    <row r="21" spans="1:22" x14ac:dyDescent="0.25">
      <c r="A21" s="89" t="s">
        <v>39</v>
      </c>
      <c r="B21" s="143" t="s">
        <v>173</v>
      </c>
      <c r="C21" s="147" t="s">
        <v>61</v>
      </c>
      <c r="D21" s="145" t="s">
        <v>48</v>
      </c>
      <c r="E21" s="111">
        <v>1400</v>
      </c>
      <c r="F21" s="111">
        <v>1400</v>
      </c>
      <c r="G21" s="111">
        <v>1400</v>
      </c>
      <c r="H21" s="111">
        <v>1400</v>
      </c>
      <c r="I21" s="111">
        <v>1400</v>
      </c>
      <c r="J21" s="99">
        <v>0</v>
      </c>
      <c r="K21" s="99">
        <v>0</v>
      </c>
      <c r="L21" s="99">
        <v>0</v>
      </c>
      <c r="M21" s="99">
        <v>0</v>
      </c>
      <c r="N21" s="99">
        <v>0</v>
      </c>
      <c r="O21" s="103">
        <f t="shared" si="1"/>
        <v>0</v>
      </c>
      <c r="P21" s="103">
        <f t="shared" si="5"/>
        <v>0</v>
      </c>
      <c r="Q21" s="103">
        <f t="shared" si="6"/>
        <v>0</v>
      </c>
      <c r="R21" s="103">
        <f t="shared" si="6"/>
        <v>0</v>
      </c>
      <c r="S21" s="106">
        <f t="shared" si="6"/>
        <v>0</v>
      </c>
      <c r="T21" s="251">
        <f t="shared" si="4"/>
        <v>0</v>
      </c>
      <c r="U21" s="107"/>
    </row>
    <row r="22" spans="1:22" x14ac:dyDescent="0.25">
      <c r="A22" s="89" t="s">
        <v>40</v>
      </c>
      <c r="B22" s="143" t="s">
        <v>174</v>
      </c>
      <c r="C22" s="147" t="s">
        <v>61</v>
      </c>
      <c r="D22" s="145" t="s">
        <v>48</v>
      </c>
      <c r="E22" s="158">
        <v>600</v>
      </c>
      <c r="F22" s="158">
        <v>600</v>
      </c>
      <c r="G22" s="158">
        <v>600</v>
      </c>
      <c r="H22" s="158">
        <v>600</v>
      </c>
      <c r="I22" s="158">
        <v>600</v>
      </c>
      <c r="J22" s="99">
        <v>0</v>
      </c>
      <c r="K22" s="99">
        <v>0</v>
      </c>
      <c r="L22" s="99">
        <v>0</v>
      </c>
      <c r="M22" s="99">
        <v>0</v>
      </c>
      <c r="N22" s="99">
        <v>0</v>
      </c>
      <c r="O22" s="103">
        <f t="shared" si="1"/>
        <v>0</v>
      </c>
      <c r="P22" s="103">
        <f t="shared" si="5"/>
        <v>0</v>
      </c>
      <c r="Q22" s="103">
        <f t="shared" si="6"/>
        <v>0</v>
      </c>
      <c r="R22" s="103">
        <f t="shared" si="6"/>
        <v>0</v>
      </c>
      <c r="S22" s="106">
        <f t="shared" si="6"/>
        <v>0</v>
      </c>
      <c r="T22" s="250">
        <f t="shared" si="4"/>
        <v>0</v>
      </c>
      <c r="U22" s="107"/>
      <c r="V22" s="109"/>
    </row>
    <row r="23" spans="1:22" x14ac:dyDescent="0.25">
      <c r="A23" s="89" t="s">
        <v>41</v>
      </c>
      <c r="B23" s="143" t="s">
        <v>175</v>
      </c>
      <c r="C23" s="146" t="s">
        <v>57</v>
      </c>
      <c r="D23" s="145" t="s">
        <v>47</v>
      </c>
      <c r="E23" s="111">
        <v>4500000</v>
      </c>
      <c r="F23" s="111">
        <v>4500000</v>
      </c>
      <c r="G23" s="111">
        <v>4500000</v>
      </c>
      <c r="H23" s="111">
        <v>4500000</v>
      </c>
      <c r="I23" s="111">
        <v>4500000</v>
      </c>
      <c r="J23" s="99">
        <v>0</v>
      </c>
      <c r="K23" s="99">
        <v>0</v>
      </c>
      <c r="L23" s="99">
        <v>0</v>
      </c>
      <c r="M23" s="99">
        <v>0</v>
      </c>
      <c r="N23" s="99">
        <v>0</v>
      </c>
      <c r="O23" s="103">
        <f t="shared" si="1"/>
        <v>0</v>
      </c>
      <c r="P23" s="103">
        <f t="shared" si="5"/>
        <v>0</v>
      </c>
      <c r="Q23" s="103">
        <f t="shared" si="6"/>
        <v>0</v>
      </c>
      <c r="R23" s="103">
        <f t="shared" si="6"/>
        <v>0</v>
      </c>
      <c r="S23" s="106">
        <f t="shared" si="6"/>
        <v>0</v>
      </c>
      <c r="T23" s="252">
        <f t="shared" si="4"/>
        <v>0</v>
      </c>
      <c r="U23" s="107"/>
    </row>
    <row r="24" spans="1:22" x14ac:dyDescent="0.25">
      <c r="A24" s="89" t="s">
        <v>42</v>
      </c>
      <c r="B24" s="143" t="s">
        <v>5</v>
      </c>
      <c r="C24" s="147" t="s">
        <v>61</v>
      </c>
      <c r="D24" s="145" t="s">
        <v>48</v>
      </c>
      <c r="E24" s="158">
        <v>650</v>
      </c>
      <c r="F24" s="158">
        <v>650</v>
      </c>
      <c r="G24" s="158">
        <v>650</v>
      </c>
      <c r="H24" s="158">
        <v>650</v>
      </c>
      <c r="I24" s="158">
        <v>650</v>
      </c>
      <c r="J24" s="99">
        <v>0</v>
      </c>
      <c r="K24" s="99">
        <v>0</v>
      </c>
      <c r="L24" s="99">
        <v>0</v>
      </c>
      <c r="M24" s="99">
        <v>0</v>
      </c>
      <c r="N24" s="99">
        <v>0</v>
      </c>
      <c r="O24" s="103">
        <f t="shared" si="1"/>
        <v>0</v>
      </c>
      <c r="P24" s="103">
        <f t="shared" si="5"/>
        <v>0</v>
      </c>
      <c r="Q24" s="103">
        <f t="shared" si="6"/>
        <v>0</v>
      </c>
      <c r="R24" s="103">
        <f t="shared" si="6"/>
        <v>0</v>
      </c>
      <c r="S24" s="106">
        <f t="shared" si="6"/>
        <v>0</v>
      </c>
      <c r="T24" s="251">
        <f t="shared" si="4"/>
        <v>0</v>
      </c>
      <c r="U24" s="107"/>
    </row>
    <row r="25" spans="1:22" x14ac:dyDescent="0.25">
      <c r="A25" s="89" t="s">
        <v>43</v>
      </c>
      <c r="B25" s="143" t="s">
        <v>176</v>
      </c>
      <c r="C25" s="147" t="s">
        <v>57</v>
      </c>
      <c r="D25" s="145" t="s">
        <v>47</v>
      </c>
      <c r="E25" s="111">
        <v>540000</v>
      </c>
      <c r="F25" s="111">
        <v>360000</v>
      </c>
      <c r="G25" s="111">
        <v>720000</v>
      </c>
      <c r="H25" s="111">
        <v>540000</v>
      </c>
      <c r="I25" s="111">
        <v>540000</v>
      </c>
      <c r="J25" s="99">
        <v>0</v>
      </c>
      <c r="K25" s="99">
        <v>0</v>
      </c>
      <c r="L25" s="99">
        <v>0</v>
      </c>
      <c r="M25" s="99">
        <v>0</v>
      </c>
      <c r="N25" s="99">
        <v>0</v>
      </c>
      <c r="O25" s="103">
        <f t="shared" si="1"/>
        <v>0</v>
      </c>
      <c r="P25" s="103">
        <f t="shared" si="5"/>
        <v>0</v>
      </c>
      <c r="Q25" s="103">
        <f t="shared" si="6"/>
        <v>0</v>
      </c>
      <c r="R25" s="103">
        <f t="shared" si="6"/>
        <v>0</v>
      </c>
      <c r="S25" s="106">
        <f t="shared" si="6"/>
        <v>0</v>
      </c>
      <c r="T25" s="250">
        <f t="shared" si="4"/>
        <v>0</v>
      </c>
      <c r="U25" s="107"/>
    </row>
    <row r="26" spans="1:22" x14ac:dyDescent="0.25">
      <c r="A26" s="89" t="s">
        <v>44</v>
      </c>
      <c r="B26" s="143" t="s">
        <v>176</v>
      </c>
      <c r="C26" s="148" t="s">
        <v>61</v>
      </c>
      <c r="D26" s="133" t="s">
        <v>48</v>
      </c>
      <c r="E26" s="111">
        <v>40000</v>
      </c>
      <c r="F26" s="111">
        <v>40000</v>
      </c>
      <c r="G26" s="111">
        <v>40000</v>
      </c>
      <c r="H26" s="111">
        <v>40000</v>
      </c>
      <c r="I26" s="111">
        <v>40000</v>
      </c>
      <c r="J26" s="99">
        <v>0</v>
      </c>
      <c r="K26" s="99">
        <v>0</v>
      </c>
      <c r="L26" s="99">
        <v>0</v>
      </c>
      <c r="M26" s="99">
        <v>0</v>
      </c>
      <c r="N26" s="99">
        <v>0</v>
      </c>
      <c r="O26" s="103">
        <f t="shared" si="1"/>
        <v>0</v>
      </c>
      <c r="P26" s="103">
        <f t="shared" si="5"/>
        <v>0</v>
      </c>
      <c r="Q26" s="103">
        <f t="shared" si="6"/>
        <v>0</v>
      </c>
      <c r="R26" s="103">
        <f t="shared" si="6"/>
        <v>0</v>
      </c>
      <c r="S26" s="106">
        <f t="shared" si="6"/>
        <v>0</v>
      </c>
      <c r="T26" s="252">
        <f t="shared" si="4"/>
        <v>0</v>
      </c>
      <c r="U26" s="107"/>
    </row>
    <row r="27" spans="1:22" x14ac:dyDescent="0.25">
      <c r="A27" s="89" t="s">
        <v>45</v>
      </c>
      <c r="B27" s="143" t="s">
        <v>177</v>
      </c>
      <c r="C27" s="148" t="s">
        <v>57</v>
      </c>
      <c r="D27" s="115" t="s">
        <v>47</v>
      </c>
      <c r="E27" s="111">
        <v>9000000</v>
      </c>
      <c r="F27" s="112">
        <v>5940000</v>
      </c>
      <c r="G27" s="112">
        <v>5940000</v>
      </c>
      <c r="H27" s="112">
        <v>5940000</v>
      </c>
      <c r="I27" s="112">
        <v>5940000</v>
      </c>
      <c r="J27" s="99">
        <v>0</v>
      </c>
      <c r="K27" s="99">
        <v>0</v>
      </c>
      <c r="L27" s="99">
        <v>0</v>
      </c>
      <c r="M27" s="99">
        <v>0</v>
      </c>
      <c r="N27" s="99">
        <v>0</v>
      </c>
      <c r="O27" s="103">
        <f t="shared" si="1"/>
        <v>0</v>
      </c>
      <c r="P27" s="103">
        <f t="shared" si="5"/>
        <v>0</v>
      </c>
      <c r="Q27" s="103">
        <f t="shared" si="6"/>
        <v>0</v>
      </c>
      <c r="R27" s="103">
        <f t="shared" si="6"/>
        <v>0</v>
      </c>
      <c r="S27" s="106">
        <f t="shared" si="6"/>
        <v>0</v>
      </c>
      <c r="T27" s="251">
        <f t="shared" si="4"/>
        <v>0</v>
      </c>
      <c r="U27" s="107"/>
    </row>
    <row r="28" spans="1:22" x14ac:dyDescent="0.25">
      <c r="A28" s="152" t="s">
        <v>46</v>
      </c>
      <c r="B28" s="153" t="s">
        <v>178</v>
      </c>
      <c r="C28" s="147" t="s">
        <v>57</v>
      </c>
      <c r="D28" s="144" t="s">
        <v>47</v>
      </c>
      <c r="E28" s="111">
        <v>1140000</v>
      </c>
      <c r="F28" s="111">
        <v>1140000</v>
      </c>
      <c r="G28" s="111">
        <v>1140000</v>
      </c>
      <c r="H28" s="111">
        <v>1140000</v>
      </c>
      <c r="I28" s="111">
        <v>1140000</v>
      </c>
      <c r="J28" s="99">
        <v>0</v>
      </c>
      <c r="K28" s="99">
        <v>0</v>
      </c>
      <c r="L28" s="99">
        <v>0</v>
      </c>
      <c r="M28" s="99">
        <v>0</v>
      </c>
      <c r="N28" s="99">
        <v>0</v>
      </c>
      <c r="O28" s="103">
        <f t="shared" si="1"/>
        <v>0</v>
      </c>
      <c r="P28" s="103">
        <f t="shared" si="5"/>
        <v>0</v>
      </c>
      <c r="Q28" s="103">
        <f t="shared" si="6"/>
        <v>0</v>
      </c>
      <c r="R28" s="103">
        <f t="shared" si="6"/>
        <v>0</v>
      </c>
      <c r="S28" s="106">
        <f t="shared" si="6"/>
        <v>0</v>
      </c>
      <c r="T28" s="251">
        <f t="shared" si="4"/>
        <v>0</v>
      </c>
      <c r="U28" s="108"/>
    </row>
    <row r="29" spans="1:22" x14ac:dyDescent="0.25">
      <c r="A29" s="10"/>
      <c r="B29" s="12"/>
      <c r="C29" s="124"/>
      <c r="O29" s="5"/>
      <c r="P29" s="5"/>
      <c r="Q29" s="5"/>
      <c r="R29" s="2"/>
      <c r="S29" s="2"/>
    </row>
    <row r="30" spans="1:22" x14ac:dyDescent="0.25">
      <c r="A30" s="10"/>
      <c r="B30" s="11"/>
      <c r="C30" s="125"/>
      <c r="D30" s="2"/>
      <c r="E30" s="170"/>
      <c r="F30" s="159"/>
      <c r="G30" s="159"/>
      <c r="H30" s="159"/>
      <c r="I30" s="159"/>
      <c r="J30" s="2"/>
      <c r="K30" s="2"/>
      <c r="L30" s="2"/>
      <c r="M30" s="2"/>
      <c r="N30" s="2"/>
      <c r="O30" s="9"/>
      <c r="P30" s="9"/>
      <c r="Q30" s="9"/>
    </row>
    <row r="31" spans="1:22" x14ac:dyDescent="0.25">
      <c r="A31" s="2"/>
      <c r="B31" s="4"/>
      <c r="C31" s="126"/>
      <c r="D31" s="2"/>
      <c r="E31" s="170"/>
      <c r="F31" s="159"/>
      <c r="G31" s="159"/>
      <c r="H31" s="159"/>
      <c r="I31" s="159"/>
      <c r="J31" s="2"/>
      <c r="K31" s="2"/>
      <c r="L31" s="2"/>
      <c r="M31" s="2"/>
      <c r="N31" s="2"/>
      <c r="O31" s="2"/>
      <c r="P31" s="2"/>
      <c r="Q31" s="2"/>
    </row>
    <row r="32" spans="1:22" x14ac:dyDescent="0.25">
      <c r="A32" s="2"/>
      <c r="B32" s="4"/>
      <c r="C32" s="126"/>
      <c r="D32" s="2"/>
      <c r="E32" s="127"/>
      <c r="F32" s="2"/>
      <c r="G32" s="2"/>
      <c r="H32" s="2"/>
      <c r="I32" s="2"/>
      <c r="J32" s="2"/>
      <c r="K32" s="2"/>
      <c r="L32" s="2"/>
      <c r="M32" s="2"/>
      <c r="N32" s="2"/>
      <c r="O32" s="2"/>
      <c r="P32" s="2"/>
      <c r="Q32" s="2"/>
    </row>
    <row r="33" spans="1:18" x14ac:dyDescent="0.25">
      <c r="A33" s="2"/>
      <c r="B33" s="2"/>
      <c r="C33" s="127"/>
      <c r="E33" s="171"/>
      <c r="F33" s="6"/>
      <c r="G33" s="6"/>
      <c r="H33" s="6"/>
      <c r="I33" s="6"/>
      <c r="J33" s="164"/>
      <c r="K33" s="7"/>
      <c r="L33" s="7"/>
      <c r="M33" s="7"/>
      <c r="N33" s="7"/>
      <c r="O33" s="9"/>
      <c r="P33" s="9"/>
      <c r="Q33" s="9"/>
      <c r="R33" s="7"/>
    </row>
    <row r="34" spans="1:18" x14ac:dyDescent="0.25">
      <c r="E34" s="171"/>
      <c r="F34" s="6"/>
      <c r="G34" s="6"/>
      <c r="H34" s="6"/>
      <c r="I34" s="6"/>
      <c r="J34" s="7"/>
      <c r="K34" s="7"/>
      <c r="L34" s="7"/>
      <c r="M34" s="7"/>
      <c r="N34" s="7"/>
      <c r="O34" s="9"/>
      <c r="P34" s="9"/>
      <c r="Q34" s="9"/>
      <c r="R34" s="8"/>
    </row>
    <row r="35" spans="1:18" x14ac:dyDescent="0.25">
      <c r="E35" s="172"/>
      <c r="F35" s="7"/>
      <c r="G35" s="7"/>
      <c r="H35" s="7"/>
      <c r="I35" s="7"/>
      <c r="J35" s="7"/>
      <c r="K35" s="7"/>
      <c r="L35" s="7"/>
      <c r="M35" s="7"/>
      <c r="N35" s="7"/>
      <c r="O35" s="7"/>
      <c r="P35" s="7"/>
      <c r="Q35" s="7"/>
      <c r="R35" s="7"/>
    </row>
  </sheetData>
  <sheetProtection algorithmName="SHA-512" hashValue="SkSW4MIVOkD+/jxXP8Naq5QT7fhYYLJn6TwnkXCVXomINvaMDXbfGnJL1gFN1rhAQqnPdFDi+ogu3ssVAV5bKA==" saltValue="0txC/F9U3hZmxKFmpDzxUQ==" spinCount="100000" sheet="1" objects="1" scenarios="1"/>
  <mergeCells count="2">
    <mergeCell ref="A5:Q5"/>
    <mergeCell ref="B4:D4"/>
  </mergeCells>
  <phoneticPr fontId="10" type="noConversion"/>
  <dataValidations count="1">
    <dataValidation type="decimal" allowBlank="1" error="Please insert a whole number only." sqref="J7:N28" xr:uid="{00000000-0002-0000-0000-000000000000}">
      <formula1>0</formula1>
      <formula2>1000000000</formula2>
    </dataValidation>
  </dataValidations>
  <pageMargins left="0.25" right="0.25" top="0.75" bottom="0.75" header="0.3" footer="0.3"/>
  <pageSetup paperSize="5" scale="74" orientation="landscape" r:id="rId1"/>
  <headerFooter>
    <oddHeader xml:space="preserve">&amp;C
</oddHeader>
  </headerFooter>
  <ignoredErrors>
    <ignoredError sqref="A7 A8:A28" numberStoredAsText="1"/>
    <ignoredError sqref="T7 T9:T28" unlockedFormula="1"/>
    <ignoredError sqref="T8" evalError="1"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8906C-E6ED-40B6-A641-9D6854EFCF4A}">
  <sheetPr>
    <tabColor rgb="FFFF0000"/>
  </sheetPr>
  <dimension ref="A1:X7112"/>
  <sheetViews>
    <sheetView topLeftCell="G5" zoomScaleNormal="100" workbookViewId="0">
      <selection activeCell="L32" sqref="L32"/>
    </sheetView>
  </sheetViews>
  <sheetFormatPr defaultRowHeight="15" x14ac:dyDescent="0.25"/>
  <cols>
    <col min="1" max="1" width="15.28515625" customWidth="1"/>
    <col min="2" max="2" width="18.140625" style="174" customWidth="1"/>
    <col min="3" max="3" width="13.42578125" customWidth="1"/>
    <col min="4" max="6" width="22.140625" bestFit="1" customWidth="1"/>
    <col min="7" max="7" width="22.140625" customWidth="1"/>
    <col min="8" max="8" width="21.28515625" customWidth="1"/>
    <col min="9" max="9" width="12.7109375" customWidth="1"/>
    <col min="10" max="18" width="12.85546875" customWidth="1"/>
    <col min="19" max="19" width="21" style="174" customWidth="1"/>
    <col min="20" max="20" width="21.5703125" customWidth="1"/>
    <col min="21" max="21" width="22.7109375" customWidth="1"/>
    <col min="22" max="22" width="25.7109375" customWidth="1"/>
    <col min="23" max="23" width="22.5703125" customWidth="1"/>
    <col min="24" max="24" width="22.140625" customWidth="1"/>
  </cols>
  <sheetData>
    <row r="1" spans="1:24" ht="15.75" customHeight="1" x14ac:dyDescent="0.25">
      <c r="A1" s="22" t="s">
        <v>227</v>
      </c>
      <c r="B1" s="13"/>
      <c r="C1" s="13"/>
      <c r="D1" s="13"/>
      <c r="E1" s="13"/>
      <c r="F1" s="13"/>
      <c r="G1" s="13"/>
      <c r="H1" s="13"/>
      <c r="I1" s="229"/>
      <c r="J1" s="229"/>
      <c r="K1" s="229"/>
      <c r="L1" s="229"/>
      <c r="M1" s="229"/>
      <c r="N1" s="229"/>
      <c r="O1" s="229"/>
      <c r="P1" s="229"/>
      <c r="Q1" s="229"/>
      <c r="R1" s="229"/>
      <c r="S1" s="230"/>
      <c r="T1" s="13"/>
      <c r="U1" s="13"/>
    </row>
    <row r="2" spans="1:24" s="39" customFormat="1" ht="24" customHeight="1" x14ac:dyDescent="0.25">
      <c r="A2" s="40" t="s">
        <v>204</v>
      </c>
      <c r="B2" s="41"/>
      <c r="C2" s="41"/>
      <c r="D2" s="41"/>
      <c r="E2" s="41"/>
      <c r="F2" s="41"/>
      <c r="G2" s="41"/>
      <c r="H2" s="41"/>
      <c r="I2" s="283"/>
      <c r="J2" s="283"/>
      <c r="K2" s="283"/>
      <c r="L2" s="283"/>
      <c r="M2" s="283"/>
      <c r="N2" s="283"/>
      <c r="O2" s="283"/>
      <c r="P2" s="283"/>
      <c r="Q2" s="283"/>
      <c r="R2" s="283"/>
      <c r="S2" s="228"/>
      <c r="T2" s="41"/>
      <c r="U2" s="41"/>
    </row>
    <row r="3" spans="1:24" ht="15.75" x14ac:dyDescent="0.25">
      <c r="A3" s="21"/>
      <c r="B3" s="13"/>
      <c r="C3" s="13"/>
      <c r="D3" s="13"/>
      <c r="E3" s="13"/>
      <c r="F3" s="13"/>
      <c r="G3" s="13"/>
      <c r="H3" s="13"/>
      <c r="I3" s="284" t="s">
        <v>198</v>
      </c>
      <c r="J3" s="285"/>
      <c r="K3" s="285"/>
      <c r="L3" s="285"/>
      <c r="M3" s="285"/>
      <c r="N3" s="285"/>
      <c r="O3" s="285"/>
      <c r="P3" s="285"/>
      <c r="Q3" s="285"/>
      <c r="R3" s="286"/>
      <c r="S3" s="13"/>
      <c r="T3" s="13"/>
      <c r="U3" s="13"/>
    </row>
    <row r="4" spans="1:24" ht="15.75" x14ac:dyDescent="0.25">
      <c r="A4" s="37" t="s">
        <v>22</v>
      </c>
      <c r="B4" s="287">
        <f>'Helium Price'!B4</f>
        <v>0</v>
      </c>
      <c r="C4" s="288"/>
      <c r="D4" s="289"/>
      <c r="E4" s="13"/>
      <c r="F4" s="13"/>
      <c r="G4" s="13"/>
      <c r="H4" s="13"/>
      <c r="I4" s="290" t="s">
        <v>49</v>
      </c>
      <c r="J4" s="290"/>
      <c r="K4" s="290"/>
      <c r="L4" s="290"/>
      <c r="M4" s="290"/>
      <c r="N4" s="290"/>
      <c r="O4" s="290"/>
      <c r="P4" s="290"/>
      <c r="Q4" s="290"/>
      <c r="R4" s="290"/>
      <c r="S4" s="13"/>
      <c r="T4" s="13"/>
      <c r="U4" s="13"/>
    </row>
    <row r="5" spans="1:24" s="39" customFormat="1" ht="37.5" customHeight="1" x14ac:dyDescent="0.25">
      <c r="A5" s="281" t="s">
        <v>230</v>
      </c>
      <c r="B5" s="282"/>
      <c r="C5" s="282"/>
      <c r="D5" s="282"/>
      <c r="E5" s="282"/>
      <c r="F5" s="282"/>
      <c r="G5" s="282"/>
      <c r="H5" s="282"/>
      <c r="I5" s="263">
        <v>1</v>
      </c>
      <c r="J5" s="263">
        <v>2</v>
      </c>
      <c r="K5" s="263">
        <v>3</v>
      </c>
      <c r="L5" s="263">
        <v>4</v>
      </c>
      <c r="M5" s="263">
        <v>5</v>
      </c>
      <c r="N5" s="263">
        <v>6</v>
      </c>
      <c r="O5" s="263">
        <v>7</v>
      </c>
      <c r="P5" s="263">
        <v>8</v>
      </c>
      <c r="Q5" s="263">
        <v>9</v>
      </c>
      <c r="R5" s="263">
        <v>10</v>
      </c>
      <c r="S5" s="264"/>
      <c r="T5" s="264"/>
      <c r="U5" s="265"/>
      <c r="V5" s="265"/>
      <c r="W5" s="266"/>
      <c r="X5" s="266"/>
    </row>
    <row r="6" spans="1:24" ht="82.5" customHeight="1" x14ac:dyDescent="0.25">
      <c r="A6" s="60" t="s">
        <v>7</v>
      </c>
      <c r="B6" s="61" t="s">
        <v>139</v>
      </c>
      <c r="C6" s="62" t="s">
        <v>148</v>
      </c>
      <c r="D6" s="65" t="s">
        <v>128</v>
      </c>
      <c r="E6" s="65" t="s">
        <v>129</v>
      </c>
      <c r="F6" s="65" t="s">
        <v>205</v>
      </c>
      <c r="G6" s="65" t="s">
        <v>220</v>
      </c>
      <c r="H6" s="65" t="s">
        <v>221</v>
      </c>
      <c r="I6" s="231" t="s">
        <v>92</v>
      </c>
      <c r="J6" s="231" t="s">
        <v>50</v>
      </c>
      <c r="K6" s="231" t="s">
        <v>51</v>
      </c>
      <c r="L6" s="231" t="s">
        <v>52</v>
      </c>
      <c r="M6" s="232" t="s">
        <v>53</v>
      </c>
      <c r="N6" s="231" t="s">
        <v>54</v>
      </c>
      <c r="O6" s="231" t="s">
        <v>55</v>
      </c>
      <c r="P6" s="233" t="s">
        <v>56</v>
      </c>
      <c r="Q6" s="234" t="s">
        <v>93</v>
      </c>
      <c r="R6" s="234" t="s">
        <v>94</v>
      </c>
      <c r="S6" s="65" t="s">
        <v>134</v>
      </c>
      <c r="T6" s="65" t="s">
        <v>135</v>
      </c>
      <c r="U6" s="65" t="s">
        <v>206</v>
      </c>
      <c r="V6" s="65" t="s">
        <v>218</v>
      </c>
      <c r="W6" s="154" t="s">
        <v>222</v>
      </c>
      <c r="X6" s="121" t="s">
        <v>138</v>
      </c>
    </row>
    <row r="7" spans="1:24" s="70" customFormat="1" x14ac:dyDescent="0.25">
      <c r="A7" s="68" t="s">
        <v>8</v>
      </c>
      <c r="B7" s="222" t="s">
        <v>58</v>
      </c>
      <c r="C7" s="69" t="s">
        <v>57</v>
      </c>
      <c r="D7" s="176">
        <v>4</v>
      </c>
      <c r="E7" s="176">
        <v>4</v>
      </c>
      <c r="F7" s="176">
        <v>4</v>
      </c>
      <c r="G7" s="176">
        <v>4</v>
      </c>
      <c r="H7" s="176">
        <v>4</v>
      </c>
      <c r="I7" s="104">
        <v>0</v>
      </c>
      <c r="J7" s="104">
        <v>0</v>
      </c>
      <c r="K7" s="104">
        <v>0</v>
      </c>
      <c r="L7" s="104">
        <v>0</v>
      </c>
      <c r="M7" s="104">
        <v>0</v>
      </c>
      <c r="N7" s="104">
        <v>0</v>
      </c>
      <c r="O7" s="104">
        <v>0</v>
      </c>
      <c r="P7" s="104">
        <v>0</v>
      </c>
      <c r="Q7" s="104">
        <v>0</v>
      </c>
      <c r="R7" s="104">
        <v>0</v>
      </c>
      <c r="S7" s="268">
        <f t="shared" ref="S7" si="0">D7*M7</f>
        <v>0</v>
      </c>
      <c r="T7" s="268">
        <f>E7*M7</f>
        <v>0</v>
      </c>
      <c r="U7" s="268">
        <f t="shared" ref="U7" si="1">F7*M7</f>
        <v>0</v>
      </c>
      <c r="V7" s="268">
        <f t="shared" ref="V7" si="2">G7*M7</f>
        <v>0</v>
      </c>
      <c r="W7" s="268">
        <f t="shared" ref="W7" si="3">H7*M7</f>
        <v>0</v>
      </c>
      <c r="X7" s="268">
        <f>SUM(S7:W7)</f>
        <v>0</v>
      </c>
    </row>
    <row r="8" spans="1:24" s="70" customFormat="1" x14ac:dyDescent="0.25">
      <c r="A8" s="68" t="s">
        <v>9</v>
      </c>
      <c r="B8" s="222" t="s">
        <v>58</v>
      </c>
      <c r="C8" s="69" t="s">
        <v>61</v>
      </c>
      <c r="D8" s="176">
        <v>3</v>
      </c>
      <c r="E8" s="176">
        <v>3</v>
      </c>
      <c r="F8" s="176">
        <v>3</v>
      </c>
      <c r="G8" s="176">
        <v>3</v>
      </c>
      <c r="H8" s="176">
        <v>3</v>
      </c>
      <c r="I8" s="104">
        <v>0</v>
      </c>
      <c r="J8" s="104">
        <v>0</v>
      </c>
      <c r="K8" s="104">
        <v>0</v>
      </c>
      <c r="L8" s="104">
        <v>0</v>
      </c>
      <c r="M8" s="104">
        <v>0</v>
      </c>
      <c r="N8" s="104">
        <v>0</v>
      </c>
      <c r="O8" s="104">
        <v>0</v>
      </c>
      <c r="P8" s="104">
        <v>0</v>
      </c>
      <c r="Q8" s="104">
        <v>0</v>
      </c>
      <c r="R8" s="104">
        <v>0</v>
      </c>
      <c r="S8" s="268">
        <f t="shared" ref="S8:S28" si="4">D8*M8</f>
        <v>0</v>
      </c>
      <c r="T8" s="268">
        <f t="shared" ref="T8:T28" si="5">E8*M8</f>
        <v>0</v>
      </c>
      <c r="U8" s="268">
        <f t="shared" ref="U8:U28" si="6">F8*M8</f>
        <v>0</v>
      </c>
      <c r="V8" s="268">
        <f t="shared" ref="V8:V28" si="7">G8*M8</f>
        <v>0</v>
      </c>
      <c r="W8" s="268">
        <f t="shared" ref="W8:W28" si="8">H8*M8</f>
        <v>0</v>
      </c>
      <c r="X8" s="268">
        <f t="shared" ref="X8:X28" si="9">SUM(S8:W8)</f>
        <v>0</v>
      </c>
    </row>
    <row r="9" spans="1:24" s="70" customFormat="1" x14ac:dyDescent="0.25">
      <c r="A9" s="71" t="s">
        <v>10</v>
      </c>
      <c r="B9" s="222" t="s">
        <v>59</v>
      </c>
      <c r="C9" s="69" t="s">
        <v>57</v>
      </c>
      <c r="D9" s="176">
        <v>15</v>
      </c>
      <c r="E9" s="176">
        <v>12</v>
      </c>
      <c r="F9" s="176">
        <v>8</v>
      </c>
      <c r="G9" s="176">
        <v>8</v>
      </c>
      <c r="H9" s="176">
        <v>8</v>
      </c>
      <c r="I9" s="104">
        <v>0</v>
      </c>
      <c r="J9" s="104">
        <v>0</v>
      </c>
      <c r="K9" s="104">
        <v>0</v>
      </c>
      <c r="L9" s="104">
        <v>0</v>
      </c>
      <c r="M9" s="104">
        <v>0</v>
      </c>
      <c r="N9" s="104">
        <v>0</v>
      </c>
      <c r="O9" s="104">
        <v>0</v>
      </c>
      <c r="P9" s="104">
        <v>0</v>
      </c>
      <c r="Q9" s="104">
        <v>0</v>
      </c>
      <c r="R9" s="104">
        <v>0</v>
      </c>
      <c r="S9" s="268">
        <f t="shared" si="4"/>
        <v>0</v>
      </c>
      <c r="T9" s="268">
        <f t="shared" si="5"/>
        <v>0</v>
      </c>
      <c r="U9" s="268">
        <f t="shared" si="6"/>
        <v>0</v>
      </c>
      <c r="V9" s="268">
        <f t="shared" si="7"/>
        <v>0</v>
      </c>
      <c r="W9" s="268">
        <f t="shared" si="8"/>
        <v>0</v>
      </c>
      <c r="X9" s="268">
        <f t="shared" si="9"/>
        <v>0</v>
      </c>
    </row>
    <row r="10" spans="1:24" s="70" customFormat="1" x14ac:dyDescent="0.25">
      <c r="A10" s="68" t="s">
        <v>11</v>
      </c>
      <c r="B10" s="222" t="s">
        <v>59</v>
      </c>
      <c r="C10" s="69" t="s">
        <v>61</v>
      </c>
      <c r="D10" s="176">
        <v>3</v>
      </c>
      <c r="E10" s="176">
        <v>3</v>
      </c>
      <c r="F10" s="176">
        <v>3</v>
      </c>
      <c r="G10" s="176">
        <v>3</v>
      </c>
      <c r="H10" s="176">
        <v>3</v>
      </c>
      <c r="I10" s="104">
        <v>0</v>
      </c>
      <c r="J10" s="104">
        <v>0</v>
      </c>
      <c r="K10" s="104">
        <v>0</v>
      </c>
      <c r="L10" s="104">
        <v>0</v>
      </c>
      <c r="M10" s="104">
        <v>0</v>
      </c>
      <c r="N10" s="104">
        <v>0</v>
      </c>
      <c r="O10" s="104">
        <v>0</v>
      </c>
      <c r="P10" s="104">
        <v>0</v>
      </c>
      <c r="Q10" s="104">
        <v>0</v>
      </c>
      <c r="R10" s="104">
        <v>0</v>
      </c>
      <c r="S10" s="268">
        <f t="shared" si="4"/>
        <v>0</v>
      </c>
      <c r="T10" s="268">
        <f t="shared" si="5"/>
        <v>0</v>
      </c>
      <c r="U10" s="268">
        <f t="shared" si="6"/>
        <v>0</v>
      </c>
      <c r="V10" s="268">
        <f t="shared" si="7"/>
        <v>0</v>
      </c>
      <c r="W10" s="268">
        <f t="shared" si="8"/>
        <v>0</v>
      </c>
      <c r="X10" s="268">
        <f t="shared" si="9"/>
        <v>0</v>
      </c>
    </row>
    <row r="11" spans="1:24" s="70" customFormat="1" x14ac:dyDescent="0.25">
      <c r="A11" s="68" t="s">
        <v>12</v>
      </c>
      <c r="B11" s="222" t="s">
        <v>60</v>
      </c>
      <c r="C11" s="185" t="s">
        <v>62</v>
      </c>
      <c r="D11" s="176">
        <v>6</v>
      </c>
      <c r="E11" s="176">
        <v>6</v>
      </c>
      <c r="F11" s="176">
        <v>6</v>
      </c>
      <c r="G11" s="176">
        <v>6</v>
      </c>
      <c r="H11" s="176">
        <v>6</v>
      </c>
      <c r="I11" s="104">
        <v>0</v>
      </c>
      <c r="J11" s="104">
        <v>0</v>
      </c>
      <c r="K11" s="104">
        <v>0</v>
      </c>
      <c r="L11" s="104">
        <v>0</v>
      </c>
      <c r="M11" s="104">
        <v>0</v>
      </c>
      <c r="N11" s="104">
        <v>0</v>
      </c>
      <c r="O11" s="104">
        <v>0</v>
      </c>
      <c r="P11" s="104">
        <v>0</v>
      </c>
      <c r="Q11" s="104">
        <v>0</v>
      </c>
      <c r="R11" s="104">
        <v>0</v>
      </c>
      <c r="S11" s="268">
        <f t="shared" si="4"/>
        <v>0</v>
      </c>
      <c r="T11" s="268">
        <f t="shared" si="5"/>
        <v>0</v>
      </c>
      <c r="U11" s="268">
        <f t="shared" si="6"/>
        <v>0</v>
      </c>
      <c r="V11" s="268">
        <f t="shared" si="7"/>
        <v>0</v>
      </c>
      <c r="W11" s="268">
        <f t="shared" si="8"/>
        <v>0</v>
      </c>
      <c r="X11" s="268">
        <f t="shared" si="9"/>
        <v>0</v>
      </c>
    </row>
    <row r="12" spans="1:24" s="70" customFormat="1" x14ac:dyDescent="0.25">
      <c r="A12" s="68" t="s">
        <v>13</v>
      </c>
      <c r="B12" s="222" t="s">
        <v>150</v>
      </c>
      <c r="C12" s="69" t="s">
        <v>57</v>
      </c>
      <c r="D12" s="176">
        <v>1</v>
      </c>
      <c r="E12" s="176">
        <v>3</v>
      </c>
      <c r="F12" s="176">
        <v>7</v>
      </c>
      <c r="G12" s="176">
        <v>7</v>
      </c>
      <c r="H12" s="176">
        <v>7</v>
      </c>
      <c r="I12" s="104">
        <v>0</v>
      </c>
      <c r="J12" s="104">
        <v>0</v>
      </c>
      <c r="K12" s="104">
        <v>0</v>
      </c>
      <c r="L12" s="104">
        <v>0</v>
      </c>
      <c r="M12" s="104">
        <v>0</v>
      </c>
      <c r="N12" s="104">
        <v>0</v>
      </c>
      <c r="O12" s="104">
        <v>0</v>
      </c>
      <c r="P12" s="104">
        <v>0</v>
      </c>
      <c r="Q12" s="104">
        <v>0</v>
      </c>
      <c r="R12" s="104">
        <v>0</v>
      </c>
      <c r="S12" s="268">
        <f t="shared" si="4"/>
        <v>0</v>
      </c>
      <c r="T12" s="268">
        <f t="shared" si="5"/>
        <v>0</v>
      </c>
      <c r="U12" s="268">
        <f t="shared" si="6"/>
        <v>0</v>
      </c>
      <c r="V12" s="268">
        <f t="shared" si="7"/>
        <v>0</v>
      </c>
      <c r="W12" s="268">
        <f t="shared" si="8"/>
        <v>0</v>
      </c>
      <c r="X12" s="268">
        <f t="shared" si="9"/>
        <v>0</v>
      </c>
    </row>
    <row r="13" spans="1:24" s="70" customFormat="1" x14ac:dyDescent="0.25">
      <c r="A13" s="68" t="s">
        <v>14</v>
      </c>
      <c r="B13" s="222" t="s">
        <v>150</v>
      </c>
      <c r="C13" s="69" t="s">
        <v>61</v>
      </c>
      <c r="D13" s="176">
        <v>0</v>
      </c>
      <c r="E13" s="176">
        <v>0</v>
      </c>
      <c r="F13" s="176">
        <v>2</v>
      </c>
      <c r="G13" s="176">
        <v>2</v>
      </c>
      <c r="H13" s="176">
        <v>3</v>
      </c>
      <c r="I13" s="104">
        <v>0</v>
      </c>
      <c r="J13" s="104">
        <v>0</v>
      </c>
      <c r="K13" s="104">
        <v>0</v>
      </c>
      <c r="L13" s="104">
        <v>0</v>
      </c>
      <c r="M13" s="104">
        <v>0</v>
      </c>
      <c r="N13" s="104">
        <v>0</v>
      </c>
      <c r="O13" s="104">
        <v>0</v>
      </c>
      <c r="P13" s="104">
        <v>0</v>
      </c>
      <c r="Q13" s="104">
        <v>0</v>
      </c>
      <c r="R13" s="104">
        <v>0</v>
      </c>
      <c r="S13" s="268">
        <f t="shared" si="4"/>
        <v>0</v>
      </c>
      <c r="T13" s="268">
        <f t="shared" si="5"/>
        <v>0</v>
      </c>
      <c r="U13" s="268">
        <f t="shared" si="6"/>
        <v>0</v>
      </c>
      <c r="V13" s="268">
        <f t="shared" si="7"/>
        <v>0</v>
      </c>
      <c r="W13" s="268">
        <f t="shared" si="8"/>
        <v>0</v>
      </c>
      <c r="X13" s="268">
        <f t="shared" si="9"/>
        <v>0</v>
      </c>
    </row>
    <row r="14" spans="1:24" s="70" customFormat="1" x14ac:dyDescent="0.25">
      <c r="A14" s="71" t="s">
        <v>32</v>
      </c>
      <c r="B14" s="222" t="s">
        <v>149</v>
      </c>
      <c r="C14" s="69" t="s">
        <v>147</v>
      </c>
      <c r="D14" s="176">
        <v>11</v>
      </c>
      <c r="E14" s="176">
        <v>11</v>
      </c>
      <c r="F14" s="176">
        <v>11</v>
      </c>
      <c r="G14" s="176">
        <v>11</v>
      </c>
      <c r="H14" s="176">
        <v>11</v>
      </c>
      <c r="I14" s="104">
        <v>0</v>
      </c>
      <c r="J14" s="104">
        <v>0</v>
      </c>
      <c r="K14" s="104">
        <v>0</v>
      </c>
      <c r="L14" s="104">
        <v>0</v>
      </c>
      <c r="M14" s="104">
        <v>0</v>
      </c>
      <c r="N14" s="104">
        <v>0</v>
      </c>
      <c r="O14" s="104">
        <v>0</v>
      </c>
      <c r="P14" s="104">
        <v>0</v>
      </c>
      <c r="Q14" s="104">
        <v>0</v>
      </c>
      <c r="R14" s="104">
        <v>0</v>
      </c>
      <c r="S14" s="268">
        <f t="shared" si="4"/>
        <v>0</v>
      </c>
      <c r="T14" s="268">
        <f t="shared" si="5"/>
        <v>0</v>
      </c>
      <c r="U14" s="268">
        <f t="shared" si="6"/>
        <v>0</v>
      </c>
      <c r="V14" s="268">
        <f t="shared" si="7"/>
        <v>0</v>
      </c>
      <c r="W14" s="268">
        <f t="shared" si="8"/>
        <v>0</v>
      </c>
      <c r="X14" s="268">
        <f t="shared" si="9"/>
        <v>0</v>
      </c>
    </row>
    <row r="15" spans="1:24" s="70" customFormat="1" x14ac:dyDescent="0.25">
      <c r="A15" s="68" t="s">
        <v>33</v>
      </c>
      <c r="B15" s="222" t="s">
        <v>179</v>
      </c>
      <c r="C15" s="69" t="s">
        <v>57</v>
      </c>
      <c r="D15" s="267">
        <v>1</v>
      </c>
      <c r="E15" s="267">
        <v>1</v>
      </c>
      <c r="F15" s="267">
        <v>1</v>
      </c>
      <c r="G15" s="267">
        <v>1</v>
      </c>
      <c r="H15" s="267">
        <v>1</v>
      </c>
      <c r="I15" s="104">
        <v>0</v>
      </c>
      <c r="J15" s="104">
        <v>0</v>
      </c>
      <c r="K15" s="104">
        <v>0</v>
      </c>
      <c r="L15" s="104">
        <v>0</v>
      </c>
      <c r="M15" s="104">
        <v>0</v>
      </c>
      <c r="N15" s="104">
        <v>0</v>
      </c>
      <c r="O15" s="104">
        <v>0</v>
      </c>
      <c r="P15" s="104">
        <v>0</v>
      </c>
      <c r="Q15" s="104">
        <v>0</v>
      </c>
      <c r="R15" s="104">
        <v>0</v>
      </c>
      <c r="S15" s="268">
        <f t="shared" si="4"/>
        <v>0</v>
      </c>
      <c r="T15" s="268">
        <f t="shared" si="5"/>
        <v>0</v>
      </c>
      <c r="U15" s="268">
        <f t="shared" si="6"/>
        <v>0</v>
      </c>
      <c r="V15" s="268">
        <f t="shared" si="7"/>
        <v>0</v>
      </c>
      <c r="W15" s="268">
        <f t="shared" si="8"/>
        <v>0</v>
      </c>
      <c r="X15" s="268">
        <f t="shared" si="9"/>
        <v>0</v>
      </c>
    </row>
    <row r="16" spans="1:24" s="70" customFormat="1" x14ac:dyDescent="0.25">
      <c r="A16" s="68" t="s">
        <v>34</v>
      </c>
      <c r="B16" s="222" t="s">
        <v>180</v>
      </c>
      <c r="C16" s="72" t="s">
        <v>57</v>
      </c>
      <c r="D16" s="176">
        <v>2</v>
      </c>
      <c r="E16" s="176">
        <v>4</v>
      </c>
      <c r="F16" s="176">
        <v>2</v>
      </c>
      <c r="G16" s="176">
        <v>2</v>
      </c>
      <c r="H16" s="176">
        <v>2</v>
      </c>
      <c r="I16" s="104">
        <v>0</v>
      </c>
      <c r="J16" s="104">
        <v>0</v>
      </c>
      <c r="K16" s="104">
        <v>0</v>
      </c>
      <c r="L16" s="104">
        <v>0</v>
      </c>
      <c r="M16" s="104">
        <v>0</v>
      </c>
      <c r="N16" s="104">
        <v>0</v>
      </c>
      <c r="O16" s="104">
        <v>0</v>
      </c>
      <c r="P16" s="104">
        <v>0</v>
      </c>
      <c r="Q16" s="104">
        <v>0</v>
      </c>
      <c r="R16" s="104">
        <v>0</v>
      </c>
      <c r="S16" s="268">
        <f t="shared" si="4"/>
        <v>0</v>
      </c>
      <c r="T16" s="268">
        <f t="shared" si="5"/>
        <v>0</v>
      </c>
      <c r="U16" s="268">
        <f t="shared" si="6"/>
        <v>0</v>
      </c>
      <c r="V16" s="268">
        <f t="shared" si="7"/>
        <v>0</v>
      </c>
      <c r="W16" s="268">
        <f t="shared" si="8"/>
        <v>0</v>
      </c>
      <c r="X16" s="268">
        <f t="shared" si="9"/>
        <v>0</v>
      </c>
    </row>
    <row r="17" spans="1:24" s="70" customFormat="1" x14ac:dyDescent="0.25">
      <c r="A17" s="71" t="s">
        <v>35</v>
      </c>
      <c r="B17" s="223" t="s">
        <v>144</v>
      </c>
      <c r="C17" s="73" t="s">
        <v>61</v>
      </c>
      <c r="D17" s="176">
        <v>25</v>
      </c>
      <c r="E17" s="176">
        <v>25</v>
      </c>
      <c r="F17" s="176">
        <v>25</v>
      </c>
      <c r="G17" s="176">
        <v>25</v>
      </c>
      <c r="H17" s="176">
        <v>25</v>
      </c>
      <c r="I17" s="104">
        <v>0</v>
      </c>
      <c r="J17" s="104">
        <v>0</v>
      </c>
      <c r="K17" s="104">
        <v>0</v>
      </c>
      <c r="L17" s="104">
        <v>0</v>
      </c>
      <c r="M17" s="104">
        <v>0</v>
      </c>
      <c r="N17" s="104">
        <v>0</v>
      </c>
      <c r="O17" s="104">
        <v>0</v>
      </c>
      <c r="P17" s="104">
        <v>0</v>
      </c>
      <c r="Q17" s="104">
        <v>0</v>
      </c>
      <c r="R17" s="104">
        <v>0</v>
      </c>
      <c r="S17" s="268">
        <f t="shared" si="4"/>
        <v>0</v>
      </c>
      <c r="T17" s="268">
        <f t="shared" si="5"/>
        <v>0</v>
      </c>
      <c r="U17" s="268">
        <f t="shared" si="6"/>
        <v>0</v>
      </c>
      <c r="V17" s="268">
        <f t="shared" si="7"/>
        <v>0</v>
      </c>
      <c r="W17" s="268">
        <f t="shared" si="8"/>
        <v>0</v>
      </c>
      <c r="X17" s="268">
        <f t="shared" si="9"/>
        <v>0</v>
      </c>
    </row>
    <row r="18" spans="1:24" s="70" customFormat="1" x14ac:dyDescent="0.25">
      <c r="A18" s="68" t="s">
        <v>36</v>
      </c>
      <c r="B18" s="222" t="s">
        <v>146</v>
      </c>
      <c r="C18" s="74" t="s">
        <v>57</v>
      </c>
      <c r="D18" s="177">
        <v>0</v>
      </c>
      <c r="E18" s="177">
        <v>0</v>
      </c>
      <c r="F18" s="177">
        <v>1</v>
      </c>
      <c r="G18" s="177">
        <v>0</v>
      </c>
      <c r="H18" s="177">
        <v>0</v>
      </c>
      <c r="I18" s="104">
        <v>0</v>
      </c>
      <c r="J18" s="104">
        <v>0</v>
      </c>
      <c r="K18" s="104">
        <v>0</v>
      </c>
      <c r="L18" s="104">
        <v>0</v>
      </c>
      <c r="M18" s="104">
        <v>0</v>
      </c>
      <c r="N18" s="104">
        <v>0</v>
      </c>
      <c r="O18" s="104">
        <v>0</v>
      </c>
      <c r="P18" s="104">
        <v>0</v>
      </c>
      <c r="Q18" s="104">
        <v>0</v>
      </c>
      <c r="R18" s="104">
        <v>0</v>
      </c>
      <c r="S18" s="268">
        <f t="shared" si="4"/>
        <v>0</v>
      </c>
      <c r="T18" s="268">
        <f t="shared" si="5"/>
        <v>0</v>
      </c>
      <c r="U18" s="268">
        <f t="shared" si="6"/>
        <v>0</v>
      </c>
      <c r="V18" s="268">
        <f t="shared" si="7"/>
        <v>0</v>
      </c>
      <c r="W18" s="268">
        <f t="shared" si="8"/>
        <v>0</v>
      </c>
      <c r="X18" s="268">
        <f t="shared" si="9"/>
        <v>0</v>
      </c>
    </row>
    <row r="19" spans="1:24" s="70" customFormat="1" x14ac:dyDescent="0.25">
      <c r="A19" s="71" t="s">
        <v>37</v>
      </c>
      <c r="B19" s="222" t="s">
        <v>146</v>
      </c>
      <c r="C19" s="74" t="s">
        <v>61</v>
      </c>
      <c r="D19" s="177">
        <v>50</v>
      </c>
      <c r="E19" s="177">
        <v>50</v>
      </c>
      <c r="F19" s="177">
        <v>50</v>
      </c>
      <c r="G19" s="177">
        <v>50</v>
      </c>
      <c r="H19" s="177">
        <v>50</v>
      </c>
      <c r="I19" s="104">
        <v>0</v>
      </c>
      <c r="J19" s="104">
        <v>0</v>
      </c>
      <c r="K19" s="104">
        <v>0</v>
      </c>
      <c r="L19" s="104">
        <v>0</v>
      </c>
      <c r="M19" s="104">
        <v>0</v>
      </c>
      <c r="N19" s="104">
        <v>0</v>
      </c>
      <c r="O19" s="104">
        <v>0</v>
      </c>
      <c r="P19" s="104">
        <v>0</v>
      </c>
      <c r="Q19" s="104">
        <v>0</v>
      </c>
      <c r="R19" s="104">
        <v>0</v>
      </c>
      <c r="S19" s="268">
        <f t="shared" si="4"/>
        <v>0</v>
      </c>
      <c r="T19" s="268">
        <f t="shared" si="5"/>
        <v>0</v>
      </c>
      <c r="U19" s="268">
        <f t="shared" si="6"/>
        <v>0</v>
      </c>
      <c r="V19" s="268">
        <f t="shared" si="7"/>
        <v>0</v>
      </c>
      <c r="W19" s="268">
        <f t="shared" si="8"/>
        <v>0</v>
      </c>
      <c r="X19" s="268">
        <f t="shared" si="9"/>
        <v>0</v>
      </c>
    </row>
    <row r="20" spans="1:24" s="70" customFormat="1" x14ac:dyDescent="0.25">
      <c r="A20" s="68" t="s">
        <v>38</v>
      </c>
      <c r="B20" s="222" t="s">
        <v>172</v>
      </c>
      <c r="C20" s="74" t="s">
        <v>57</v>
      </c>
      <c r="D20" s="177">
        <v>2</v>
      </c>
      <c r="E20" s="177">
        <v>2</v>
      </c>
      <c r="F20" s="177">
        <v>2</v>
      </c>
      <c r="G20" s="177">
        <v>2</v>
      </c>
      <c r="H20" s="177">
        <v>2</v>
      </c>
      <c r="I20" s="104">
        <v>0</v>
      </c>
      <c r="J20" s="104">
        <v>0</v>
      </c>
      <c r="K20" s="104">
        <v>0</v>
      </c>
      <c r="L20" s="104">
        <v>0</v>
      </c>
      <c r="M20" s="104">
        <v>0</v>
      </c>
      <c r="N20" s="104">
        <v>0</v>
      </c>
      <c r="O20" s="104">
        <v>0</v>
      </c>
      <c r="P20" s="104">
        <v>0</v>
      </c>
      <c r="Q20" s="104">
        <v>0</v>
      </c>
      <c r="R20" s="104">
        <v>0</v>
      </c>
      <c r="S20" s="268">
        <f t="shared" si="4"/>
        <v>0</v>
      </c>
      <c r="T20" s="268">
        <f t="shared" si="5"/>
        <v>0</v>
      </c>
      <c r="U20" s="268">
        <f t="shared" si="6"/>
        <v>0</v>
      </c>
      <c r="V20" s="268">
        <f t="shared" si="7"/>
        <v>0</v>
      </c>
      <c r="W20" s="268">
        <f t="shared" si="8"/>
        <v>0</v>
      </c>
      <c r="X20" s="268">
        <f t="shared" si="9"/>
        <v>0</v>
      </c>
    </row>
    <row r="21" spans="1:24" s="70" customFormat="1" x14ac:dyDescent="0.25">
      <c r="A21" s="68" t="s">
        <v>39</v>
      </c>
      <c r="B21" s="222" t="s">
        <v>173</v>
      </c>
      <c r="C21" s="74" t="s">
        <v>61</v>
      </c>
      <c r="D21" s="177">
        <v>5</v>
      </c>
      <c r="E21" s="177">
        <v>5</v>
      </c>
      <c r="F21" s="177">
        <v>5</v>
      </c>
      <c r="G21" s="177">
        <v>5</v>
      </c>
      <c r="H21" s="177">
        <v>5</v>
      </c>
      <c r="I21" s="104">
        <v>0</v>
      </c>
      <c r="J21" s="104">
        <v>0</v>
      </c>
      <c r="K21" s="104">
        <v>0</v>
      </c>
      <c r="L21" s="104">
        <v>0</v>
      </c>
      <c r="M21" s="104">
        <v>0</v>
      </c>
      <c r="N21" s="104">
        <v>0</v>
      </c>
      <c r="O21" s="104">
        <v>0</v>
      </c>
      <c r="P21" s="104">
        <v>0</v>
      </c>
      <c r="Q21" s="104">
        <v>0</v>
      </c>
      <c r="R21" s="104">
        <v>0</v>
      </c>
      <c r="S21" s="268">
        <f t="shared" si="4"/>
        <v>0</v>
      </c>
      <c r="T21" s="268">
        <f t="shared" si="5"/>
        <v>0</v>
      </c>
      <c r="U21" s="268">
        <f t="shared" si="6"/>
        <v>0</v>
      </c>
      <c r="V21" s="268">
        <f t="shared" si="7"/>
        <v>0</v>
      </c>
      <c r="W21" s="268">
        <f t="shared" si="8"/>
        <v>0</v>
      </c>
      <c r="X21" s="268">
        <f t="shared" si="9"/>
        <v>0</v>
      </c>
    </row>
    <row r="22" spans="1:24" s="70" customFormat="1" x14ac:dyDescent="0.25">
      <c r="A22" s="71" t="s">
        <v>40</v>
      </c>
      <c r="B22" s="222" t="s">
        <v>174</v>
      </c>
      <c r="C22" s="74" t="s">
        <v>61</v>
      </c>
      <c r="D22" s="177">
        <v>4</v>
      </c>
      <c r="E22" s="177">
        <v>4</v>
      </c>
      <c r="F22" s="177">
        <v>4</v>
      </c>
      <c r="G22" s="177">
        <v>4</v>
      </c>
      <c r="H22" s="177">
        <v>4</v>
      </c>
      <c r="I22" s="104">
        <v>0</v>
      </c>
      <c r="J22" s="104">
        <v>0</v>
      </c>
      <c r="K22" s="104">
        <v>0</v>
      </c>
      <c r="L22" s="104">
        <v>0</v>
      </c>
      <c r="M22" s="104">
        <v>0</v>
      </c>
      <c r="N22" s="104">
        <v>0</v>
      </c>
      <c r="O22" s="104">
        <v>0</v>
      </c>
      <c r="P22" s="104">
        <v>0</v>
      </c>
      <c r="Q22" s="104">
        <v>0</v>
      </c>
      <c r="R22" s="104">
        <v>0</v>
      </c>
      <c r="S22" s="268">
        <f t="shared" si="4"/>
        <v>0</v>
      </c>
      <c r="T22" s="268">
        <f t="shared" si="5"/>
        <v>0</v>
      </c>
      <c r="U22" s="268">
        <f t="shared" si="6"/>
        <v>0</v>
      </c>
      <c r="V22" s="268">
        <f t="shared" si="7"/>
        <v>0</v>
      </c>
      <c r="W22" s="268">
        <f t="shared" si="8"/>
        <v>0</v>
      </c>
      <c r="X22" s="268">
        <f t="shared" si="9"/>
        <v>0</v>
      </c>
    </row>
    <row r="23" spans="1:24" s="70" customFormat="1" x14ac:dyDescent="0.25">
      <c r="A23" s="68" t="s">
        <v>41</v>
      </c>
      <c r="B23" s="222" t="s">
        <v>5</v>
      </c>
      <c r="C23" s="74" t="s">
        <v>57</v>
      </c>
      <c r="D23" s="177">
        <v>30</v>
      </c>
      <c r="E23" s="177">
        <v>30</v>
      </c>
      <c r="F23" s="177">
        <v>30</v>
      </c>
      <c r="G23" s="177">
        <v>30</v>
      </c>
      <c r="H23" s="177">
        <v>30</v>
      </c>
      <c r="I23" s="104">
        <v>0</v>
      </c>
      <c r="J23" s="104">
        <v>0</v>
      </c>
      <c r="K23" s="104">
        <v>0</v>
      </c>
      <c r="L23" s="104">
        <v>0</v>
      </c>
      <c r="M23" s="104">
        <v>0</v>
      </c>
      <c r="N23" s="104">
        <v>0</v>
      </c>
      <c r="O23" s="104">
        <v>0</v>
      </c>
      <c r="P23" s="104">
        <v>0</v>
      </c>
      <c r="Q23" s="104">
        <v>0</v>
      </c>
      <c r="R23" s="104">
        <v>0</v>
      </c>
      <c r="S23" s="268">
        <f t="shared" si="4"/>
        <v>0</v>
      </c>
      <c r="T23" s="268">
        <f t="shared" si="5"/>
        <v>0</v>
      </c>
      <c r="U23" s="268">
        <f t="shared" si="6"/>
        <v>0</v>
      </c>
      <c r="V23" s="268">
        <f t="shared" si="7"/>
        <v>0</v>
      </c>
      <c r="W23" s="268">
        <f t="shared" si="8"/>
        <v>0</v>
      </c>
      <c r="X23" s="268">
        <f t="shared" si="9"/>
        <v>0</v>
      </c>
    </row>
    <row r="24" spans="1:24" s="70" customFormat="1" x14ac:dyDescent="0.25">
      <c r="A24" s="68" t="s">
        <v>42</v>
      </c>
      <c r="B24" s="222" t="s">
        <v>175</v>
      </c>
      <c r="C24" s="74" t="s">
        <v>61</v>
      </c>
      <c r="D24" s="177">
        <v>5</v>
      </c>
      <c r="E24" s="177">
        <v>5</v>
      </c>
      <c r="F24" s="177">
        <v>5</v>
      </c>
      <c r="G24" s="177">
        <v>5</v>
      </c>
      <c r="H24" s="177">
        <v>5</v>
      </c>
      <c r="I24" s="104">
        <v>0</v>
      </c>
      <c r="J24" s="104">
        <v>0</v>
      </c>
      <c r="K24" s="104">
        <v>0</v>
      </c>
      <c r="L24" s="104">
        <v>0</v>
      </c>
      <c r="M24" s="104">
        <v>0</v>
      </c>
      <c r="N24" s="104">
        <v>0</v>
      </c>
      <c r="O24" s="104">
        <v>0</v>
      </c>
      <c r="P24" s="104">
        <v>0</v>
      </c>
      <c r="Q24" s="104">
        <v>0</v>
      </c>
      <c r="R24" s="104">
        <v>0</v>
      </c>
      <c r="S24" s="268">
        <f t="shared" si="4"/>
        <v>0</v>
      </c>
      <c r="T24" s="268">
        <f t="shared" si="5"/>
        <v>0</v>
      </c>
      <c r="U24" s="268">
        <f t="shared" si="6"/>
        <v>0</v>
      </c>
      <c r="V24" s="268">
        <f t="shared" si="7"/>
        <v>0</v>
      </c>
      <c r="W24" s="268">
        <f t="shared" si="8"/>
        <v>0</v>
      </c>
      <c r="X24" s="268">
        <f t="shared" si="9"/>
        <v>0</v>
      </c>
    </row>
    <row r="25" spans="1:24" s="70" customFormat="1" x14ac:dyDescent="0.25">
      <c r="A25" s="71" t="s">
        <v>43</v>
      </c>
      <c r="B25" s="222" t="s">
        <v>181</v>
      </c>
      <c r="C25" s="74" t="s">
        <v>57</v>
      </c>
      <c r="D25" s="177">
        <v>3</v>
      </c>
      <c r="E25" s="177">
        <v>2</v>
      </c>
      <c r="F25" s="177">
        <v>4</v>
      </c>
      <c r="G25" s="177">
        <v>3</v>
      </c>
      <c r="H25" s="177">
        <v>3</v>
      </c>
      <c r="I25" s="104">
        <v>0</v>
      </c>
      <c r="J25" s="104">
        <v>0</v>
      </c>
      <c r="K25" s="104">
        <v>0</v>
      </c>
      <c r="L25" s="104">
        <v>0</v>
      </c>
      <c r="M25" s="104">
        <v>0</v>
      </c>
      <c r="N25" s="104">
        <v>0</v>
      </c>
      <c r="O25" s="104">
        <v>0</v>
      </c>
      <c r="P25" s="104">
        <v>0</v>
      </c>
      <c r="Q25" s="104">
        <v>0</v>
      </c>
      <c r="R25" s="104">
        <v>0</v>
      </c>
      <c r="S25" s="268">
        <f t="shared" si="4"/>
        <v>0</v>
      </c>
      <c r="T25" s="268">
        <f t="shared" si="5"/>
        <v>0</v>
      </c>
      <c r="U25" s="268">
        <f t="shared" si="6"/>
        <v>0</v>
      </c>
      <c r="V25" s="268">
        <f t="shared" si="7"/>
        <v>0</v>
      </c>
      <c r="W25" s="268">
        <f t="shared" si="8"/>
        <v>0</v>
      </c>
      <c r="X25" s="268">
        <f t="shared" si="9"/>
        <v>0</v>
      </c>
    </row>
    <row r="26" spans="1:24" s="70" customFormat="1" x14ac:dyDescent="0.25">
      <c r="A26" s="68" t="s">
        <v>44</v>
      </c>
      <c r="B26" s="222" t="s">
        <v>176</v>
      </c>
      <c r="C26" s="74" t="s">
        <v>61</v>
      </c>
      <c r="D26" s="177">
        <v>12</v>
      </c>
      <c r="E26" s="177">
        <v>12</v>
      </c>
      <c r="F26" s="177">
        <v>12</v>
      </c>
      <c r="G26" s="177">
        <v>12</v>
      </c>
      <c r="H26" s="177">
        <v>12</v>
      </c>
      <c r="I26" s="104">
        <v>0</v>
      </c>
      <c r="J26" s="104">
        <v>0</v>
      </c>
      <c r="K26" s="104">
        <v>0</v>
      </c>
      <c r="L26" s="104">
        <v>0</v>
      </c>
      <c r="M26" s="104">
        <v>0</v>
      </c>
      <c r="N26" s="104">
        <v>0</v>
      </c>
      <c r="O26" s="104">
        <v>0</v>
      </c>
      <c r="P26" s="104">
        <v>0</v>
      </c>
      <c r="Q26" s="104">
        <v>0</v>
      </c>
      <c r="R26" s="104">
        <v>0</v>
      </c>
      <c r="S26" s="268">
        <f t="shared" si="4"/>
        <v>0</v>
      </c>
      <c r="T26" s="268">
        <f t="shared" si="5"/>
        <v>0</v>
      </c>
      <c r="U26" s="268">
        <f t="shared" si="6"/>
        <v>0</v>
      </c>
      <c r="V26" s="268">
        <f t="shared" si="7"/>
        <v>0</v>
      </c>
      <c r="W26" s="268">
        <f t="shared" si="8"/>
        <v>0</v>
      </c>
      <c r="X26" s="268">
        <f t="shared" si="9"/>
        <v>0</v>
      </c>
    </row>
    <row r="27" spans="1:24" s="70" customFormat="1" x14ac:dyDescent="0.25">
      <c r="A27" s="68" t="s">
        <v>45</v>
      </c>
      <c r="B27" s="222" t="s">
        <v>177</v>
      </c>
      <c r="C27" s="74" t="s">
        <v>57</v>
      </c>
      <c r="D27" s="177">
        <v>50</v>
      </c>
      <c r="E27" s="177">
        <v>33</v>
      </c>
      <c r="F27" s="177">
        <v>33</v>
      </c>
      <c r="G27" s="177">
        <v>33</v>
      </c>
      <c r="H27" s="177">
        <v>33</v>
      </c>
      <c r="I27" s="104">
        <v>0</v>
      </c>
      <c r="J27" s="104">
        <v>0</v>
      </c>
      <c r="K27" s="104">
        <v>0</v>
      </c>
      <c r="L27" s="104">
        <v>0</v>
      </c>
      <c r="M27" s="104">
        <v>0</v>
      </c>
      <c r="N27" s="104">
        <v>0</v>
      </c>
      <c r="O27" s="104">
        <v>0</v>
      </c>
      <c r="P27" s="104">
        <v>0</v>
      </c>
      <c r="Q27" s="104">
        <v>0</v>
      </c>
      <c r="R27" s="104">
        <v>0</v>
      </c>
      <c r="S27" s="268">
        <f t="shared" si="4"/>
        <v>0</v>
      </c>
      <c r="T27" s="268">
        <f t="shared" si="5"/>
        <v>0</v>
      </c>
      <c r="U27" s="268">
        <f t="shared" si="6"/>
        <v>0</v>
      </c>
      <c r="V27" s="268">
        <f t="shared" si="7"/>
        <v>0</v>
      </c>
      <c r="W27" s="268">
        <f t="shared" si="8"/>
        <v>0</v>
      </c>
      <c r="X27" s="268">
        <f t="shared" si="9"/>
        <v>0</v>
      </c>
    </row>
    <row r="28" spans="1:24" s="70" customFormat="1" x14ac:dyDescent="0.25">
      <c r="A28" s="71" t="s">
        <v>46</v>
      </c>
      <c r="B28" s="222" t="s">
        <v>182</v>
      </c>
      <c r="C28" s="74" t="s">
        <v>57</v>
      </c>
      <c r="D28" s="177">
        <v>13</v>
      </c>
      <c r="E28" s="177">
        <v>13</v>
      </c>
      <c r="F28" s="177">
        <v>13</v>
      </c>
      <c r="G28" s="177">
        <v>13</v>
      </c>
      <c r="H28" s="177">
        <v>13</v>
      </c>
      <c r="I28" s="104">
        <v>0</v>
      </c>
      <c r="J28" s="104">
        <v>0</v>
      </c>
      <c r="K28" s="104">
        <v>0</v>
      </c>
      <c r="L28" s="104">
        <v>0</v>
      </c>
      <c r="M28" s="104">
        <v>0</v>
      </c>
      <c r="N28" s="104">
        <v>0</v>
      </c>
      <c r="O28" s="104">
        <v>0</v>
      </c>
      <c r="P28" s="104">
        <v>0</v>
      </c>
      <c r="Q28" s="240">
        <v>0</v>
      </c>
      <c r="R28" s="240">
        <v>0</v>
      </c>
      <c r="S28" s="268">
        <f t="shared" si="4"/>
        <v>0</v>
      </c>
      <c r="T28" s="268">
        <f t="shared" si="5"/>
        <v>0</v>
      </c>
      <c r="U28" s="268">
        <f t="shared" si="6"/>
        <v>0</v>
      </c>
      <c r="V28" s="268">
        <f t="shared" si="7"/>
        <v>0</v>
      </c>
      <c r="W28" s="268">
        <f t="shared" si="8"/>
        <v>0</v>
      </c>
      <c r="X28" s="268">
        <f t="shared" si="9"/>
        <v>0</v>
      </c>
    </row>
    <row r="29" spans="1:24" x14ac:dyDescent="0.25">
      <c r="B29" s="38"/>
      <c r="Q29" s="18"/>
      <c r="R29" s="18"/>
      <c r="S29" s="18"/>
      <c r="T29" s="18"/>
      <c r="U29" s="18"/>
    </row>
    <row r="30" spans="1:24" x14ac:dyDescent="0.25">
      <c r="B30" s="38"/>
      <c r="Q30" s="18"/>
      <c r="R30" s="18"/>
      <c r="S30" s="18"/>
      <c r="T30" s="18"/>
      <c r="U30" s="18"/>
    </row>
    <row r="31" spans="1:24" x14ac:dyDescent="0.25">
      <c r="B31" s="38"/>
      <c r="Q31" s="18"/>
      <c r="R31" s="18"/>
      <c r="S31" s="18"/>
      <c r="T31" s="18"/>
      <c r="U31" s="18"/>
    </row>
    <row r="32" spans="1:24" x14ac:dyDescent="0.25">
      <c r="B32" s="38"/>
      <c r="Q32" s="18"/>
      <c r="R32" s="18"/>
      <c r="S32" s="18"/>
      <c r="T32" s="18"/>
      <c r="U32" s="18"/>
    </row>
    <row r="33" spans="2:21" x14ac:dyDescent="0.25">
      <c r="B33" s="38"/>
      <c r="Q33" s="18"/>
      <c r="R33" s="18"/>
      <c r="S33" s="18"/>
      <c r="T33" s="18"/>
      <c r="U33" s="18"/>
    </row>
    <row r="34" spans="2:21" x14ac:dyDescent="0.25">
      <c r="B34" s="38"/>
      <c r="Q34" s="18"/>
      <c r="R34" s="18"/>
      <c r="S34" s="18"/>
      <c r="T34" s="18"/>
      <c r="U34" s="18"/>
    </row>
    <row r="35" spans="2:21" x14ac:dyDescent="0.25">
      <c r="B35" s="38"/>
      <c r="Q35" s="18"/>
      <c r="R35" s="18"/>
      <c r="S35" s="18"/>
      <c r="T35" s="18"/>
      <c r="U35" s="18"/>
    </row>
    <row r="36" spans="2:21" x14ac:dyDescent="0.25">
      <c r="B36" s="38"/>
      <c r="Q36" s="18"/>
      <c r="R36" s="18"/>
      <c r="S36" s="18"/>
      <c r="T36" s="18"/>
      <c r="U36" s="18"/>
    </row>
    <row r="37" spans="2:21" x14ac:dyDescent="0.25">
      <c r="B37" s="38"/>
      <c r="Q37" s="18"/>
      <c r="R37" s="18"/>
      <c r="S37" s="18"/>
      <c r="T37" s="18"/>
      <c r="U37" s="18"/>
    </row>
    <row r="38" spans="2:21" x14ac:dyDescent="0.25">
      <c r="B38" s="38"/>
      <c r="Q38" s="18"/>
      <c r="R38" s="18"/>
      <c r="S38" s="18"/>
      <c r="T38" s="18"/>
      <c r="U38" s="18"/>
    </row>
    <row r="39" spans="2:21" x14ac:dyDescent="0.25">
      <c r="B39" s="38"/>
      <c r="Q39" s="18"/>
      <c r="R39" s="18"/>
      <c r="S39" s="18"/>
      <c r="T39" s="18"/>
      <c r="U39" s="18"/>
    </row>
    <row r="40" spans="2:21" x14ac:dyDescent="0.25">
      <c r="B40" s="38"/>
      <c r="P40" s="246"/>
      <c r="Q40" s="18"/>
      <c r="R40" s="18"/>
      <c r="S40" s="18"/>
      <c r="T40" s="18"/>
      <c r="U40" s="18"/>
    </row>
    <row r="41" spans="2:21" x14ac:dyDescent="0.25">
      <c r="B41" s="38"/>
      <c r="Q41" s="18"/>
      <c r="R41" s="18"/>
      <c r="S41" s="18"/>
      <c r="T41" s="18"/>
      <c r="U41" s="18"/>
    </row>
    <row r="42" spans="2:21" x14ac:dyDescent="0.25">
      <c r="B42" s="38"/>
      <c r="Q42" s="18"/>
      <c r="R42" s="18"/>
      <c r="S42" s="18"/>
      <c r="T42" s="18"/>
      <c r="U42" s="18"/>
    </row>
    <row r="43" spans="2:21" x14ac:dyDescent="0.25">
      <c r="B43" s="38"/>
      <c r="Q43" s="18"/>
      <c r="R43" s="18"/>
      <c r="S43" s="18"/>
      <c r="T43" s="18"/>
      <c r="U43" s="18"/>
    </row>
    <row r="44" spans="2:21" x14ac:dyDescent="0.25">
      <c r="B44" s="38"/>
      <c r="Q44" s="18"/>
      <c r="R44" s="18"/>
      <c r="S44" s="18"/>
      <c r="T44" s="18"/>
      <c r="U44" s="18"/>
    </row>
    <row r="45" spans="2:21" x14ac:dyDescent="0.25">
      <c r="B45" s="38"/>
      <c r="Q45" s="18"/>
      <c r="R45" s="18"/>
      <c r="S45" s="18"/>
      <c r="T45" s="18"/>
      <c r="U45" s="18"/>
    </row>
    <row r="46" spans="2:21" x14ac:dyDescent="0.25">
      <c r="B46" s="38"/>
      <c r="Q46" s="18"/>
      <c r="R46" s="18"/>
      <c r="S46" s="18"/>
      <c r="T46" s="18"/>
      <c r="U46" s="18"/>
    </row>
    <row r="47" spans="2:21" x14ac:dyDescent="0.25">
      <c r="B47" s="38"/>
      <c r="Q47" s="18"/>
      <c r="R47" s="18"/>
      <c r="S47" s="18"/>
      <c r="T47" s="18"/>
      <c r="U47" s="18"/>
    </row>
    <row r="48" spans="2:21" x14ac:dyDescent="0.25">
      <c r="B48" s="38"/>
      <c r="Q48" s="18"/>
      <c r="R48" s="18"/>
      <c r="S48" s="18"/>
      <c r="T48" s="18"/>
      <c r="U48" s="18"/>
    </row>
    <row r="49" spans="2:21" x14ac:dyDescent="0.25">
      <c r="B49" s="38"/>
      <c r="Q49" s="18"/>
      <c r="R49" s="18"/>
      <c r="S49" s="18"/>
      <c r="T49" s="18"/>
      <c r="U49" s="18"/>
    </row>
    <row r="50" spans="2:21" x14ac:dyDescent="0.25">
      <c r="B50" s="38"/>
      <c r="Q50" s="18"/>
      <c r="R50" s="18"/>
      <c r="S50" s="18"/>
      <c r="T50" s="18"/>
      <c r="U50" s="18"/>
    </row>
    <row r="51" spans="2:21" x14ac:dyDescent="0.25">
      <c r="B51" s="38"/>
      <c r="Q51" s="18"/>
      <c r="R51" s="18"/>
      <c r="S51" s="18"/>
      <c r="T51" s="18"/>
      <c r="U51" s="18"/>
    </row>
    <row r="52" spans="2:21" x14ac:dyDescent="0.25">
      <c r="B52" s="38"/>
      <c r="Q52" s="18"/>
      <c r="R52" s="18"/>
      <c r="S52" s="18"/>
      <c r="T52" s="18"/>
      <c r="U52" s="18"/>
    </row>
    <row r="53" spans="2:21" x14ac:dyDescent="0.25">
      <c r="B53" s="38"/>
      <c r="Q53" s="18"/>
      <c r="R53" s="18"/>
      <c r="S53" s="18"/>
      <c r="T53" s="18"/>
      <c r="U53" s="18"/>
    </row>
    <row r="54" spans="2:21" x14ac:dyDescent="0.25">
      <c r="B54" s="38"/>
      <c r="Q54" s="18"/>
      <c r="R54" s="18"/>
      <c r="S54" s="18"/>
      <c r="T54" s="18"/>
      <c r="U54" s="18"/>
    </row>
    <row r="55" spans="2:21" x14ac:dyDescent="0.25">
      <c r="B55" s="38"/>
      <c r="Q55" s="18"/>
      <c r="R55" s="18"/>
      <c r="S55" s="18"/>
      <c r="T55" s="18"/>
      <c r="U55" s="18"/>
    </row>
    <row r="56" spans="2:21" x14ac:dyDescent="0.25">
      <c r="B56" s="38"/>
      <c r="Q56" s="18"/>
      <c r="R56" s="18"/>
      <c r="S56" s="18"/>
      <c r="T56" s="18"/>
      <c r="U56" s="18"/>
    </row>
    <row r="57" spans="2:21" x14ac:dyDescent="0.25">
      <c r="B57" s="38"/>
      <c r="Q57" s="18"/>
      <c r="R57" s="18"/>
      <c r="S57" s="18"/>
      <c r="T57" s="18"/>
      <c r="U57" s="18"/>
    </row>
    <row r="58" spans="2:21" x14ac:dyDescent="0.25">
      <c r="B58" s="38"/>
      <c r="Q58" s="18"/>
      <c r="R58" s="18"/>
      <c r="S58" s="18"/>
      <c r="T58" s="18"/>
      <c r="U58" s="18"/>
    </row>
    <row r="59" spans="2:21" x14ac:dyDescent="0.25">
      <c r="B59" s="38"/>
      <c r="Q59" s="18"/>
      <c r="R59" s="18"/>
      <c r="S59" s="18"/>
      <c r="T59" s="18"/>
      <c r="U59" s="18"/>
    </row>
    <row r="60" spans="2:21" x14ac:dyDescent="0.25">
      <c r="B60" s="38"/>
      <c r="Q60" s="18"/>
      <c r="R60" s="18"/>
      <c r="S60" s="18"/>
      <c r="T60" s="18"/>
      <c r="U60" s="18"/>
    </row>
    <row r="61" spans="2:21" x14ac:dyDescent="0.25">
      <c r="B61" s="38"/>
      <c r="Q61" s="18"/>
      <c r="R61" s="18"/>
      <c r="S61" s="18"/>
      <c r="T61" s="18"/>
      <c r="U61" s="18"/>
    </row>
    <row r="62" spans="2:21" x14ac:dyDescent="0.25">
      <c r="B62" s="38"/>
      <c r="Q62" s="18"/>
      <c r="R62" s="18"/>
      <c r="S62" s="18"/>
      <c r="T62" s="18"/>
      <c r="U62" s="18"/>
    </row>
    <row r="63" spans="2:21" x14ac:dyDescent="0.25">
      <c r="B63" s="38"/>
      <c r="Q63" s="18"/>
      <c r="R63" s="18"/>
      <c r="S63" s="18"/>
      <c r="T63" s="18"/>
      <c r="U63" s="18"/>
    </row>
    <row r="64" spans="2:21" x14ac:dyDescent="0.25">
      <c r="B64" s="38"/>
      <c r="Q64" s="18"/>
      <c r="R64" s="18"/>
      <c r="S64" s="18"/>
      <c r="T64" s="18"/>
      <c r="U64" s="18"/>
    </row>
    <row r="65" spans="2:21" x14ac:dyDescent="0.25">
      <c r="B65" s="38"/>
      <c r="Q65" s="18"/>
      <c r="R65" s="18"/>
      <c r="S65" s="18"/>
      <c r="T65" s="18"/>
      <c r="U65" s="18"/>
    </row>
    <row r="66" spans="2:21" x14ac:dyDescent="0.25">
      <c r="B66" s="38"/>
      <c r="Q66" s="18"/>
      <c r="R66" s="18"/>
      <c r="S66" s="18"/>
      <c r="T66" s="18"/>
      <c r="U66" s="18"/>
    </row>
    <row r="67" spans="2:21" x14ac:dyDescent="0.25">
      <c r="B67" s="38"/>
      <c r="Q67" s="18"/>
      <c r="R67" s="18"/>
      <c r="S67" s="18"/>
      <c r="T67" s="18"/>
      <c r="U67" s="18"/>
    </row>
    <row r="68" spans="2:21" x14ac:dyDescent="0.25">
      <c r="B68" s="38"/>
      <c r="Q68" s="18"/>
      <c r="R68" s="18"/>
      <c r="S68" s="18"/>
      <c r="T68" s="18"/>
      <c r="U68" s="18"/>
    </row>
    <row r="69" spans="2:21" x14ac:dyDescent="0.25">
      <c r="B69" s="38"/>
      <c r="Q69" s="18"/>
      <c r="R69" s="18"/>
      <c r="S69" s="18"/>
      <c r="T69" s="18"/>
      <c r="U69" s="18"/>
    </row>
    <row r="70" spans="2:21" x14ac:dyDescent="0.25">
      <c r="B70" s="38"/>
      <c r="Q70" s="18"/>
      <c r="R70" s="18"/>
      <c r="S70" s="18"/>
      <c r="T70" s="18"/>
      <c r="U70" s="18"/>
    </row>
    <row r="71" spans="2:21" x14ac:dyDescent="0.25">
      <c r="B71" s="38"/>
      <c r="Q71" s="18"/>
      <c r="R71" s="18"/>
      <c r="S71" s="18"/>
      <c r="T71" s="18"/>
      <c r="U71" s="18"/>
    </row>
    <row r="72" spans="2:21" x14ac:dyDescent="0.25">
      <c r="B72" s="38"/>
      <c r="Q72" s="18"/>
      <c r="R72" s="18"/>
      <c r="S72" s="18"/>
      <c r="T72" s="18"/>
      <c r="U72" s="18"/>
    </row>
    <row r="73" spans="2:21" x14ac:dyDescent="0.25">
      <c r="B73" s="38"/>
      <c r="Q73" s="18"/>
      <c r="R73" s="18"/>
      <c r="S73" s="18"/>
      <c r="T73" s="18"/>
      <c r="U73" s="18"/>
    </row>
    <row r="74" spans="2:21" x14ac:dyDescent="0.25">
      <c r="B74" s="38"/>
      <c r="Q74" s="18"/>
      <c r="R74" s="18"/>
      <c r="S74" s="18"/>
      <c r="T74" s="18"/>
      <c r="U74" s="18"/>
    </row>
    <row r="75" spans="2:21" x14ac:dyDescent="0.25">
      <c r="B75" s="38"/>
      <c r="Q75" s="18"/>
      <c r="R75" s="18"/>
      <c r="S75" s="18"/>
      <c r="T75" s="18"/>
      <c r="U75" s="18"/>
    </row>
    <row r="76" spans="2:21" x14ac:dyDescent="0.25">
      <c r="B76" s="38"/>
      <c r="Q76" s="18"/>
      <c r="R76" s="18"/>
      <c r="S76" s="18"/>
      <c r="T76" s="18"/>
      <c r="U76" s="18"/>
    </row>
    <row r="77" spans="2:21" x14ac:dyDescent="0.25">
      <c r="B77" s="38"/>
      <c r="Q77" s="18"/>
      <c r="R77" s="18"/>
      <c r="S77" s="18"/>
      <c r="T77" s="18"/>
      <c r="U77" s="18"/>
    </row>
    <row r="78" spans="2:21" x14ac:dyDescent="0.25">
      <c r="B78" s="38"/>
      <c r="Q78" s="18"/>
      <c r="R78" s="18"/>
      <c r="S78" s="18"/>
      <c r="T78" s="18"/>
      <c r="U78" s="18"/>
    </row>
    <row r="79" spans="2:21" x14ac:dyDescent="0.25">
      <c r="B79" s="38"/>
      <c r="Q79" s="18"/>
      <c r="R79" s="18"/>
      <c r="S79" s="18"/>
      <c r="T79" s="18"/>
      <c r="U79" s="18"/>
    </row>
    <row r="80" spans="2:21" x14ac:dyDescent="0.25">
      <c r="B80" s="38"/>
      <c r="Q80" s="18"/>
      <c r="R80" s="18"/>
      <c r="S80" s="18"/>
      <c r="T80" s="18"/>
      <c r="U80" s="18"/>
    </row>
    <row r="81" spans="2:21" x14ac:dyDescent="0.25">
      <c r="B81" s="38"/>
      <c r="Q81" s="18"/>
      <c r="R81" s="18"/>
      <c r="S81" s="18"/>
      <c r="T81" s="18"/>
      <c r="U81" s="18"/>
    </row>
    <row r="82" spans="2:21" x14ac:dyDescent="0.25">
      <c r="B82" s="38"/>
      <c r="Q82" s="18"/>
      <c r="R82" s="18"/>
      <c r="S82" s="18"/>
      <c r="T82" s="18"/>
      <c r="U82" s="18"/>
    </row>
    <row r="83" spans="2:21" x14ac:dyDescent="0.25">
      <c r="B83" s="38"/>
      <c r="Q83" s="18"/>
      <c r="R83" s="18"/>
      <c r="S83" s="18"/>
      <c r="T83" s="18"/>
      <c r="U83" s="18"/>
    </row>
    <row r="84" spans="2:21" x14ac:dyDescent="0.25">
      <c r="B84" s="38"/>
      <c r="Q84" s="18"/>
      <c r="R84" s="18"/>
      <c r="S84" s="18"/>
      <c r="T84" s="18"/>
      <c r="U84" s="18"/>
    </row>
    <row r="85" spans="2:21" x14ac:dyDescent="0.25">
      <c r="B85" s="38"/>
      <c r="Q85" s="18"/>
      <c r="R85" s="18"/>
      <c r="S85" s="18"/>
      <c r="T85" s="18"/>
      <c r="U85" s="18"/>
    </row>
    <row r="86" spans="2:21" x14ac:dyDescent="0.25">
      <c r="B86" s="38"/>
      <c r="Q86" s="18"/>
      <c r="R86" s="18"/>
      <c r="S86" s="18"/>
      <c r="T86" s="18"/>
      <c r="U86" s="18"/>
    </row>
    <row r="87" spans="2:21" x14ac:dyDescent="0.25">
      <c r="B87" s="38"/>
      <c r="Q87" s="18"/>
      <c r="R87" s="18"/>
      <c r="S87" s="18"/>
      <c r="T87" s="18"/>
      <c r="U87" s="18"/>
    </row>
    <row r="88" spans="2:21" x14ac:dyDescent="0.25">
      <c r="B88" s="38"/>
      <c r="Q88" s="18"/>
      <c r="R88" s="18"/>
      <c r="S88" s="18"/>
      <c r="T88" s="18"/>
      <c r="U88" s="18"/>
    </row>
    <row r="89" spans="2:21" x14ac:dyDescent="0.25">
      <c r="B89" s="38"/>
      <c r="Q89" s="18"/>
      <c r="R89" s="18"/>
      <c r="S89" s="18"/>
      <c r="T89" s="18"/>
      <c r="U89" s="18"/>
    </row>
    <row r="90" spans="2:21" x14ac:dyDescent="0.25">
      <c r="B90" s="38"/>
      <c r="Q90" s="18"/>
      <c r="R90" s="18"/>
      <c r="S90" s="18"/>
      <c r="T90" s="18"/>
      <c r="U90" s="18"/>
    </row>
    <row r="91" spans="2:21" x14ac:dyDescent="0.25">
      <c r="B91" s="38"/>
      <c r="Q91" s="18"/>
      <c r="R91" s="18"/>
      <c r="S91" s="18"/>
      <c r="T91" s="18"/>
      <c r="U91" s="18"/>
    </row>
    <row r="92" spans="2:21" x14ac:dyDescent="0.25">
      <c r="B92" s="38"/>
      <c r="Q92" s="18"/>
      <c r="R92" s="18"/>
      <c r="S92" s="18"/>
      <c r="T92" s="18"/>
      <c r="U92" s="18"/>
    </row>
    <row r="93" spans="2:21" x14ac:dyDescent="0.25">
      <c r="B93" s="38"/>
      <c r="Q93" s="18"/>
      <c r="R93" s="18"/>
      <c r="S93" s="18"/>
      <c r="T93" s="18"/>
      <c r="U93" s="18"/>
    </row>
    <row r="94" spans="2:21" x14ac:dyDescent="0.25">
      <c r="B94" s="38"/>
      <c r="Q94" s="18"/>
      <c r="R94" s="18"/>
      <c r="S94" s="18"/>
      <c r="T94" s="18"/>
      <c r="U94" s="18"/>
    </row>
    <row r="95" spans="2:21" x14ac:dyDescent="0.25">
      <c r="B95" s="38"/>
      <c r="Q95" s="18"/>
      <c r="R95" s="18"/>
      <c r="S95" s="18"/>
      <c r="T95" s="18"/>
      <c r="U95" s="18"/>
    </row>
    <row r="96" spans="2:21" x14ac:dyDescent="0.25">
      <c r="B96" s="38"/>
      <c r="Q96" s="18"/>
      <c r="R96" s="18"/>
      <c r="S96" s="18"/>
      <c r="T96" s="18"/>
      <c r="U96" s="18"/>
    </row>
    <row r="97" spans="2:21" x14ac:dyDescent="0.25">
      <c r="B97" s="38"/>
      <c r="Q97" s="18"/>
      <c r="R97" s="18"/>
      <c r="S97" s="18"/>
      <c r="T97" s="18"/>
      <c r="U97" s="18"/>
    </row>
    <row r="98" spans="2:21" x14ac:dyDescent="0.25">
      <c r="B98" s="38"/>
      <c r="Q98" s="18"/>
      <c r="R98" s="18"/>
      <c r="S98" s="18"/>
      <c r="T98" s="18"/>
      <c r="U98" s="18"/>
    </row>
    <row r="99" spans="2:21" x14ac:dyDescent="0.25">
      <c r="B99" s="38"/>
      <c r="Q99" s="18"/>
      <c r="R99" s="18"/>
      <c r="S99" s="18"/>
      <c r="T99" s="18"/>
      <c r="U99" s="18"/>
    </row>
    <row r="100" spans="2:21" x14ac:dyDescent="0.25">
      <c r="B100" s="38"/>
      <c r="Q100" s="18"/>
      <c r="R100" s="18"/>
      <c r="S100" s="18"/>
      <c r="T100" s="18"/>
      <c r="U100" s="18"/>
    </row>
    <row r="101" spans="2:21" x14ac:dyDescent="0.25">
      <c r="B101" s="38"/>
      <c r="Q101" s="18"/>
      <c r="R101" s="18"/>
      <c r="S101" s="18"/>
      <c r="T101" s="18"/>
      <c r="U101" s="18"/>
    </row>
    <row r="102" spans="2:21" x14ac:dyDescent="0.25">
      <c r="B102" s="38"/>
      <c r="Q102" s="18"/>
      <c r="R102" s="18"/>
      <c r="S102" s="18"/>
      <c r="T102" s="18"/>
      <c r="U102" s="18"/>
    </row>
    <row r="103" spans="2:21" x14ac:dyDescent="0.25">
      <c r="B103" s="38"/>
      <c r="Q103" s="18"/>
      <c r="R103" s="18"/>
      <c r="S103" s="18"/>
      <c r="T103" s="18"/>
      <c r="U103" s="18"/>
    </row>
    <row r="104" spans="2:21" x14ac:dyDescent="0.25">
      <c r="B104" s="38"/>
      <c r="Q104" s="18"/>
      <c r="R104" s="18"/>
      <c r="S104" s="18"/>
      <c r="T104" s="18"/>
      <c r="U104" s="18"/>
    </row>
    <row r="105" spans="2:21" x14ac:dyDescent="0.25">
      <c r="B105" s="38"/>
      <c r="Q105" s="18"/>
      <c r="R105" s="18"/>
      <c r="S105" s="18"/>
      <c r="T105" s="18"/>
      <c r="U105" s="18"/>
    </row>
    <row r="106" spans="2:21" x14ac:dyDescent="0.25">
      <c r="B106" s="38"/>
      <c r="Q106" s="18"/>
      <c r="R106" s="18"/>
      <c r="S106" s="18"/>
      <c r="T106" s="18"/>
      <c r="U106" s="18"/>
    </row>
    <row r="107" spans="2:21" x14ac:dyDescent="0.25">
      <c r="B107" s="38"/>
      <c r="Q107" s="18"/>
      <c r="R107" s="18"/>
      <c r="S107" s="18"/>
      <c r="T107" s="18"/>
      <c r="U107" s="18"/>
    </row>
    <row r="108" spans="2:21" x14ac:dyDescent="0.25">
      <c r="B108" s="38"/>
      <c r="Q108" s="18"/>
      <c r="R108" s="18"/>
      <c r="S108" s="18"/>
      <c r="T108" s="18"/>
      <c r="U108" s="18"/>
    </row>
    <row r="109" spans="2:21" x14ac:dyDescent="0.25">
      <c r="B109" s="38"/>
      <c r="Q109" s="18"/>
      <c r="R109" s="18"/>
      <c r="S109" s="18"/>
      <c r="T109" s="18"/>
      <c r="U109" s="18"/>
    </row>
    <row r="110" spans="2:21" x14ac:dyDescent="0.25">
      <c r="B110" s="38"/>
      <c r="Q110" s="18"/>
      <c r="R110" s="18"/>
      <c r="S110" s="18"/>
      <c r="T110" s="18"/>
      <c r="U110" s="18"/>
    </row>
    <row r="111" spans="2:21" x14ac:dyDescent="0.25">
      <c r="B111" s="38"/>
      <c r="Q111" s="18"/>
      <c r="R111" s="18"/>
      <c r="S111" s="18"/>
      <c r="T111" s="18"/>
      <c r="U111" s="18"/>
    </row>
    <row r="112" spans="2:21" x14ac:dyDescent="0.25">
      <c r="B112" s="38"/>
      <c r="Q112" s="18"/>
      <c r="R112" s="18"/>
      <c r="S112" s="18"/>
      <c r="T112" s="18"/>
      <c r="U112" s="18"/>
    </row>
    <row r="113" spans="2:21" x14ac:dyDescent="0.25">
      <c r="B113" s="38"/>
      <c r="Q113" s="18"/>
      <c r="R113" s="18"/>
      <c r="S113" s="18"/>
      <c r="T113" s="18"/>
      <c r="U113" s="18"/>
    </row>
    <row r="114" spans="2:21" x14ac:dyDescent="0.25">
      <c r="B114" s="38"/>
      <c r="Q114" s="18"/>
      <c r="R114" s="18"/>
      <c r="S114" s="18"/>
      <c r="T114" s="18"/>
      <c r="U114" s="18"/>
    </row>
    <row r="115" spans="2:21" x14ac:dyDescent="0.25">
      <c r="B115" s="38"/>
      <c r="Q115" s="18"/>
      <c r="R115" s="18"/>
      <c r="S115" s="18"/>
      <c r="T115" s="18"/>
      <c r="U115" s="18"/>
    </row>
    <row r="116" spans="2:21" x14ac:dyDescent="0.25">
      <c r="B116" s="38"/>
      <c r="Q116" s="18"/>
      <c r="R116" s="18"/>
      <c r="S116" s="18"/>
      <c r="T116" s="18"/>
      <c r="U116" s="18"/>
    </row>
    <row r="117" spans="2:21" x14ac:dyDescent="0.25">
      <c r="B117" s="38"/>
      <c r="Q117" s="18"/>
      <c r="R117" s="18"/>
      <c r="S117" s="18"/>
      <c r="T117" s="18"/>
      <c r="U117" s="18"/>
    </row>
    <row r="118" spans="2:21" x14ac:dyDescent="0.25">
      <c r="B118" s="38"/>
      <c r="Q118" s="18"/>
      <c r="R118" s="18"/>
      <c r="S118" s="18"/>
      <c r="T118" s="18"/>
      <c r="U118" s="18"/>
    </row>
    <row r="119" spans="2:21" x14ac:dyDescent="0.25">
      <c r="B119" s="38"/>
      <c r="Q119" s="18"/>
      <c r="R119" s="18"/>
      <c r="S119" s="18"/>
      <c r="T119" s="18"/>
      <c r="U119" s="18"/>
    </row>
    <row r="120" spans="2:21" x14ac:dyDescent="0.25">
      <c r="B120" s="38"/>
      <c r="Q120" s="18"/>
      <c r="R120" s="18"/>
      <c r="S120" s="18"/>
      <c r="T120" s="18"/>
      <c r="U120" s="18"/>
    </row>
    <row r="121" spans="2:21" x14ac:dyDescent="0.25">
      <c r="B121" s="38"/>
      <c r="Q121" s="18"/>
      <c r="R121" s="18"/>
      <c r="S121" s="18"/>
      <c r="T121" s="18"/>
      <c r="U121" s="18"/>
    </row>
    <row r="122" spans="2:21" x14ac:dyDescent="0.25">
      <c r="B122" s="38"/>
      <c r="Q122" s="18"/>
      <c r="R122" s="18"/>
      <c r="S122" s="18"/>
      <c r="T122" s="18"/>
      <c r="U122" s="18"/>
    </row>
    <row r="123" spans="2:21" x14ac:dyDescent="0.25">
      <c r="B123" s="38"/>
      <c r="Q123" s="18"/>
      <c r="R123" s="18"/>
      <c r="S123" s="18"/>
      <c r="T123" s="18"/>
      <c r="U123" s="18"/>
    </row>
    <row r="124" spans="2:21" x14ac:dyDescent="0.25">
      <c r="B124" s="38"/>
      <c r="Q124" s="18"/>
      <c r="R124" s="18"/>
      <c r="S124" s="18"/>
      <c r="T124" s="18"/>
      <c r="U124" s="18"/>
    </row>
    <row r="125" spans="2:21" x14ac:dyDescent="0.25">
      <c r="B125" s="38"/>
      <c r="Q125" s="18"/>
      <c r="R125" s="18"/>
      <c r="S125" s="18"/>
      <c r="T125" s="18"/>
      <c r="U125" s="18"/>
    </row>
    <row r="126" spans="2:21" x14ac:dyDescent="0.25">
      <c r="B126" s="38"/>
      <c r="Q126" s="18"/>
      <c r="R126" s="18"/>
      <c r="S126" s="18"/>
      <c r="T126" s="18"/>
      <c r="U126" s="18"/>
    </row>
    <row r="127" spans="2:21" x14ac:dyDescent="0.25">
      <c r="B127" s="38"/>
      <c r="Q127" s="18"/>
      <c r="R127" s="18"/>
      <c r="S127" s="18"/>
      <c r="T127" s="18"/>
      <c r="U127" s="18"/>
    </row>
    <row r="128" spans="2:21" x14ac:dyDescent="0.25">
      <c r="B128" s="38"/>
      <c r="Q128" s="18"/>
      <c r="R128" s="18"/>
      <c r="S128" s="18"/>
      <c r="T128" s="18"/>
      <c r="U128" s="18"/>
    </row>
    <row r="129" spans="2:21" x14ac:dyDescent="0.25">
      <c r="B129" s="38"/>
      <c r="Q129" s="18"/>
      <c r="R129" s="18"/>
      <c r="S129" s="18"/>
      <c r="T129" s="18"/>
      <c r="U129" s="18"/>
    </row>
    <row r="130" spans="2:21" x14ac:dyDescent="0.25">
      <c r="B130" s="38"/>
      <c r="Q130" s="18"/>
      <c r="R130" s="18"/>
      <c r="S130" s="18"/>
      <c r="T130" s="18"/>
      <c r="U130" s="18"/>
    </row>
    <row r="131" spans="2:21" x14ac:dyDescent="0.25">
      <c r="B131" s="38"/>
      <c r="Q131" s="18"/>
      <c r="R131" s="18"/>
      <c r="S131" s="18"/>
      <c r="T131" s="18"/>
      <c r="U131" s="18"/>
    </row>
    <row r="132" spans="2:21" x14ac:dyDescent="0.25">
      <c r="B132" s="38"/>
      <c r="Q132" s="18"/>
      <c r="R132" s="18"/>
      <c r="S132" s="18"/>
      <c r="T132" s="18"/>
      <c r="U132" s="18"/>
    </row>
    <row r="133" spans="2:21" x14ac:dyDescent="0.25">
      <c r="B133" s="38"/>
      <c r="Q133" s="18"/>
      <c r="R133" s="18"/>
      <c r="S133" s="18"/>
      <c r="T133" s="18"/>
      <c r="U133" s="18"/>
    </row>
    <row r="134" spans="2:21" x14ac:dyDescent="0.25">
      <c r="B134" s="38"/>
      <c r="Q134" s="18"/>
      <c r="R134" s="18"/>
      <c r="S134" s="18"/>
      <c r="T134" s="18"/>
      <c r="U134" s="18"/>
    </row>
    <row r="135" spans="2:21" x14ac:dyDescent="0.25">
      <c r="B135" s="38"/>
      <c r="Q135" s="18"/>
      <c r="R135" s="18"/>
      <c r="S135" s="18"/>
      <c r="T135" s="18"/>
      <c r="U135" s="18"/>
    </row>
    <row r="136" spans="2:21" x14ac:dyDescent="0.25">
      <c r="B136" s="38"/>
      <c r="Q136" s="18"/>
      <c r="R136" s="18"/>
      <c r="S136" s="18"/>
      <c r="T136" s="18"/>
      <c r="U136" s="18"/>
    </row>
    <row r="137" spans="2:21" x14ac:dyDescent="0.25">
      <c r="B137" s="38"/>
      <c r="Q137" s="18"/>
      <c r="R137" s="18"/>
      <c r="S137" s="18"/>
      <c r="T137" s="18"/>
      <c r="U137" s="18"/>
    </row>
    <row r="138" spans="2:21" x14ac:dyDescent="0.25">
      <c r="B138" s="38"/>
      <c r="Q138" s="18"/>
      <c r="R138" s="18"/>
      <c r="S138" s="18"/>
      <c r="T138" s="18"/>
      <c r="U138" s="18"/>
    </row>
    <row r="139" spans="2:21" x14ac:dyDescent="0.25">
      <c r="B139" s="38"/>
      <c r="Q139" s="18"/>
      <c r="R139" s="18"/>
      <c r="S139" s="18"/>
      <c r="T139" s="18"/>
      <c r="U139" s="18"/>
    </row>
    <row r="140" spans="2:21" x14ac:dyDescent="0.25">
      <c r="B140" s="38"/>
      <c r="Q140" s="18"/>
      <c r="R140" s="18"/>
      <c r="S140" s="18"/>
      <c r="T140" s="18"/>
      <c r="U140" s="18"/>
    </row>
    <row r="141" spans="2:21" x14ac:dyDescent="0.25">
      <c r="B141" s="38"/>
      <c r="Q141" s="18"/>
      <c r="R141" s="18"/>
      <c r="S141" s="18"/>
      <c r="T141" s="18"/>
      <c r="U141" s="18"/>
    </row>
    <row r="142" spans="2:21" x14ac:dyDescent="0.25">
      <c r="B142" s="38"/>
      <c r="Q142" s="18"/>
      <c r="R142" s="18"/>
      <c r="S142" s="18"/>
      <c r="T142" s="18"/>
      <c r="U142" s="18"/>
    </row>
    <row r="143" spans="2:21" x14ac:dyDescent="0.25">
      <c r="B143" s="38"/>
      <c r="Q143" s="18"/>
      <c r="R143" s="18"/>
      <c r="S143" s="18"/>
      <c r="T143" s="18"/>
      <c r="U143" s="18"/>
    </row>
    <row r="144" spans="2:21" x14ac:dyDescent="0.25">
      <c r="B144" s="38"/>
      <c r="Q144" s="18"/>
      <c r="R144" s="18"/>
      <c r="S144" s="18"/>
      <c r="T144" s="18"/>
      <c r="U144" s="18"/>
    </row>
    <row r="145" spans="2:21" x14ac:dyDescent="0.25">
      <c r="B145" s="38"/>
      <c r="Q145" s="18"/>
      <c r="R145" s="18"/>
      <c r="S145" s="18"/>
      <c r="T145" s="18"/>
      <c r="U145" s="18"/>
    </row>
    <row r="146" spans="2:21" x14ac:dyDescent="0.25">
      <c r="B146" s="38"/>
      <c r="Q146" s="18"/>
      <c r="R146" s="18"/>
      <c r="S146" s="18"/>
      <c r="T146" s="18"/>
      <c r="U146" s="18"/>
    </row>
    <row r="147" spans="2:21" s="175" customFormat="1" x14ac:dyDescent="0.25">
      <c r="Q147" s="241"/>
      <c r="R147" s="241"/>
      <c r="S147" s="18"/>
      <c r="T147" s="241"/>
      <c r="U147" s="241"/>
    </row>
    <row r="148" spans="2:21" s="175" customFormat="1" x14ac:dyDescent="0.25">
      <c r="Q148" s="241"/>
      <c r="R148" s="241"/>
      <c r="S148" s="18"/>
      <c r="T148" s="241"/>
      <c r="U148" s="241"/>
    </row>
    <row r="149" spans="2:21" s="175" customFormat="1" x14ac:dyDescent="0.25">
      <c r="Q149" s="241"/>
      <c r="R149" s="241"/>
      <c r="S149" s="18"/>
      <c r="T149" s="241"/>
      <c r="U149" s="241"/>
    </row>
    <row r="150" spans="2:21" s="175" customFormat="1" x14ac:dyDescent="0.25">
      <c r="Q150" s="241"/>
      <c r="R150" s="241"/>
      <c r="S150" s="18"/>
      <c r="T150" s="241"/>
      <c r="U150" s="241"/>
    </row>
    <row r="151" spans="2:21" s="175" customFormat="1" x14ac:dyDescent="0.25">
      <c r="Q151" s="241"/>
      <c r="R151" s="241"/>
      <c r="S151" s="18"/>
      <c r="T151" s="241"/>
      <c r="U151" s="241"/>
    </row>
    <row r="152" spans="2:21" s="175" customFormat="1" x14ac:dyDescent="0.25">
      <c r="Q152" s="241"/>
      <c r="R152" s="241"/>
      <c r="S152" s="18"/>
      <c r="T152" s="241"/>
      <c r="U152" s="241"/>
    </row>
    <row r="153" spans="2:21" s="175" customFormat="1" x14ac:dyDescent="0.25">
      <c r="Q153" s="241"/>
      <c r="R153" s="241"/>
      <c r="S153" s="18"/>
      <c r="T153" s="241"/>
      <c r="U153" s="241"/>
    </row>
    <row r="154" spans="2:21" s="175" customFormat="1" x14ac:dyDescent="0.25">
      <c r="Q154" s="241"/>
      <c r="R154" s="241"/>
      <c r="S154" s="18"/>
      <c r="T154" s="241"/>
      <c r="U154" s="241"/>
    </row>
    <row r="155" spans="2:21" s="175" customFormat="1" x14ac:dyDescent="0.25">
      <c r="Q155" s="241"/>
      <c r="R155" s="241"/>
      <c r="S155" s="18"/>
      <c r="T155" s="241"/>
      <c r="U155" s="241"/>
    </row>
    <row r="156" spans="2:21" s="175" customFormat="1" x14ac:dyDescent="0.25">
      <c r="Q156" s="241"/>
      <c r="R156" s="241"/>
      <c r="S156" s="18"/>
      <c r="T156" s="241"/>
      <c r="U156" s="241"/>
    </row>
    <row r="157" spans="2:21" s="175" customFormat="1" x14ac:dyDescent="0.25">
      <c r="Q157" s="241"/>
      <c r="R157" s="241"/>
      <c r="S157" s="18"/>
      <c r="T157" s="241"/>
      <c r="U157" s="241"/>
    </row>
    <row r="158" spans="2:21" s="175" customFormat="1" x14ac:dyDescent="0.25">
      <c r="Q158" s="241"/>
      <c r="R158" s="241"/>
      <c r="S158" s="18"/>
      <c r="T158" s="241"/>
      <c r="U158" s="241"/>
    </row>
    <row r="159" spans="2:21" s="175" customFormat="1" x14ac:dyDescent="0.25">
      <c r="Q159" s="241"/>
      <c r="R159" s="241"/>
      <c r="S159" s="18"/>
      <c r="T159" s="241"/>
      <c r="U159" s="241"/>
    </row>
    <row r="160" spans="2:21" s="175" customFormat="1" x14ac:dyDescent="0.25">
      <c r="Q160" s="241"/>
      <c r="R160" s="241"/>
      <c r="S160" s="18"/>
      <c r="T160" s="241"/>
      <c r="U160" s="241"/>
    </row>
    <row r="161" spans="17:21" s="175" customFormat="1" x14ac:dyDescent="0.25">
      <c r="Q161" s="241"/>
      <c r="R161" s="241"/>
      <c r="S161" s="18"/>
      <c r="T161" s="241"/>
      <c r="U161" s="241"/>
    </row>
    <row r="162" spans="17:21" s="175" customFormat="1" x14ac:dyDescent="0.25">
      <c r="Q162" s="241"/>
      <c r="R162" s="241"/>
      <c r="S162" s="18"/>
      <c r="T162" s="241"/>
      <c r="U162" s="241"/>
    </row>
    <row r="163" spans="17:21" s="175" customFormat="1" x14ac:dyDescent="0.25">
      <c r="Q163" s="241"/>
      <c r="R163" s="241"/>
      <c r="S163" s="18"/>
      <c r="T163" s="241"/>
      <c r="U163" s="241"/>
    </row>
    <row r="164" spans="17:21" s="175" customFormat="1" x14ac:dyDescent="0.25">
      <c r="Q164" s="241"/>
      <c r="R164" s="241"/>
      <c r="S164" s="18"/>
      <c r="T164" s="241"/>
      <c r="U164" s="241"/>
    </row>
    <row r="165" spans="17:21" s="175" customFormat="1" x14ac:dyDescent="0.25">
      <c r="Q165" s="241"/>
      <c r="R165" s="241"/>
      <c r="S165" s="18"/>
      <c r="T165" s="241"/>
      <c r="U165" s="241"/>
    </row>
    <row r="166" spans="17:21" s="175" customFormat="1" x14ac:dyDescent="0.25">
      <c r="Q166" s="241"/>
      <c r="R166" s="241"/>
      <c r="S166" s="18"/>
      <c r="T166" s="241"/>
      <c r="U166" s="241"/>
    </row>
    <row r="167" spans="17:21" s="175" customFormat="1" x14ac:dyDescent="0.25">
      <c r="Q167" s="241"/>
      <c r="R167" s="241"/>
      <c r="S167" s="18"/>
      <c r="T167" s="241"/>
      <c r="U167" s="241"/>
    </row>
    <row r="168" spans="17:21" s="175" customFormat="1" x14ac:dyDescent="0.25">
      <c r="Q168" s="241"/>
      <c r="R168" s="241"/>
      <c r="S168" s="18"/>
      <c r="T168" s="241"/>
      <c r="U168" s="241"/>
    </row>
    <row r="169" spans="17:21" s="175" customFormat="1" x14ac:dyDescent="0.25">
      <c r="Q169" s="241"/>
      <c r="R169" s="241"/>
      <c r="S169" s="18"/>
      <c r="T169" s="241"/>
      <c r="U169" s="241"/>
    </row>
    <row r="170" spans="17:21" s="175" customFormat="1" x14ac:dyDescent="0.25">
      <c r="Q170" s="241"/>
      <c r="R170" s="241"/>
      <c r="S170" s="18"/>
      <c r="T170" s="241"/>
      <c r="U170" s="241"/>
    </row>
    <row r="171" spans="17:21" s="175" customFormat="1" x14ac:dyDescent="0.25">
      <c r="Q171" s="241"/>
      <c r="R171" s="241"/>
      <c r="S171" s="18"/>
      <c r="T171" s="241"/>
      <c r="U171" s="241"/>
    </row>
    <row r="172" spans="17:21" s="175" customFormat="1" x14ac:dyDescent="0.25">
      <c r="Q172" s="241"/>
      <c r="R172" s="241"/>
      <c r="S172" s="18"/>
      <c r="T172" s="241"/>
      <c r="U172" s="241"/>
    </row>
    <row r="173" spans="17:21" s="175" customFormat="1" x14ac:dyDescent="0.25">
      <c r="Q173" s="241"/>
      <c r="R173" s="241"/>
      <c r="S173" s="18"/>
      <c r="T173" s="241"/>
      <c r="U173" s="241"/>
    </row>
    <row r="174" spans="17:21" s="175" customFormat="1" x14ac:dyDescent="0.25">
      <c r="Q174" s="241"/>
      <c r="R174" s="241"/>
      <c r="S174" s="18"/>
      <c r="T174" s="241"/>
      <c r="U174" s="241"/>
    </row>
    <row r="175" spans="17:21" s="175" customFormat="1" x14ac:dyDescent="0.25">
      <c r="Q175" s="241"/>
      <c r="R175" s="241"/>
      <c r="S175" s="18"/>
      <c r="T175" s="241"/>
      <c r="U175" s="241"/>
    </row>
    <row r="176" spans="17:21" s="175" customFormat="1" x14ac:dyDescent="0.25">
      <c r="Q176" s="241"/>
      <c r="R176" s="241"/>
      <c r="S176" s="18"/>
      <c r="T176" s="241"/>
      <c r="U176" s="241"/>
    </row>
    <row r="177" spans="17:21" s="175" customFormat="1" x14ac:dyDescent="0.25">
      <c r="Q177" s="241"/>
      <c r="R177" s="241"/>
      <c r="S177" s="18"/>
      <c r="T177" s="241"/>
      <c r="U177" s="241"/>
    </row>
    <row r="178" spans="17:21" s="175" customFormat="1" x14ac:dyDescent="0.25">
      <c r="Q178" s="241"/>
      <c r="R178" s="241"/>
      <c r="S178" s="18"/>
      <c r="T178" s="241"/>
      <c r="U178" s="241"/>
    </row>
    <row r="179" spans="17:21" s="175" customFormat="1" x14ac:dyDescent="0.25">
      <c r="Q179" s="241"/>
      <c r="R179" s="241"/>
      <c r="S179" s="18"/>
      <c r="T179" s="241"/>
      <c r="U179" s="241"/>
    </row>
    <row r="180" spans="17:21" s="175" customFormat="1" x14ac:dyDescent="0.25">
      <c r="Q180" s="241"/>
      <c r="R180" s="241"/>
      <c r="S180" s="18"/>
      <c r="T180" s="241"/>
      <c r="U180" s="241"/>
    </row>
    <row r="181" spans="17:21" s="175" customFormat="1" x14ac:dyDescent="0.25">
      <c r="Q181" s="241"/>
      <c r="R181" s="241"/>
      <c r="S181" s="18"/>
      <c r="T181" s="241"/>
      <c r="U181" s="241"/>
    </row>
    <row r="182" spans="17:21" s="175" customFormat="1" x14ac:dyDescent="0.25">
      <c r="Q182" s="241"/>
      <c r="R182" s="241"/>
      <c r="S182" s="18"/>
      <c r="T182" s="241"/>
      <c r="U182" s="241"/>
    </row>
    <row r="183" spans="17:21" s="175" customFormat="1" x14ac:dyDescent="0.25">
      <c r="Q183" s="241"/>
      <c r="R183" s="241"/>
      <c r="S183" s="18"/>
      <c r="T183" s="241"/>
      <c r="U183" s="241"/>
    </row>
    <row r="184" spans="17:21" s="175" customFormat="1" x14ac:dyDescent="0.25">
      <c r="Q184" s="241"/>
      <c r="R184" s="241"/>
      <c r="S184" s="18"/>
      <c r="T184" s="241"/>
      <c r="U184" s="241"/>
    </row>
    <row r="185" spans="17:21" s="175" customFormat="1" x14ac:dyDescent="0.25">
      <c r="Q185" s="241"/>
      <c r="R185" s="241"/>
      <c r="S185" s="18"/>
      <c r="T185" s="241"/>
      <c r="U185" s="241"/>
    </row>
    <row r="186" spans="17:21" s="175" customFormat="1" x14ac:dyDescent="0.25">
      <c r="Q186" s="241"/>
      <c r="R186" s="241"/>
      <c r="S186" s="18"/>
      <c r="T186" s="241"/>
      <c r="U186" s="241"/>
    </row>
    <row r="187" spans="17:21" s="175" customFormat="1" x14ac:dyDescent="0.25">
      <c r="Q187" s="241"/>
      <c r="R187" s="241"/>
      <c r="S187" s="18"/>
      <c r="T187" s="241"/>
      <c r="U187" s="241"/>
    </row>
    <row r="188" spans="17:21" s="175" customFormat="1" x14ac:dyDescent="0.25">
      <c r="Q188" s="241"/>
      <c r="R188" s="241"/>
      <c r="S188" s="18"/>
      <c r="T188" s="241"/>
      <c r="U188" s="241"/>
    </row>
    <row r="189" spans="17:21" s="175" customFormat="1" x14ac:dyDescent="0.25">
      <c r="Q189" s="241"/>
      <c r="R189" s="241"/>
      <c r="S189" s="18"/>
      <c r="T189" s="241"/>
      <c r="U189" s="241"/>
    </row>
    <row r="190" spans="17:21" s="175" customFormat="1" x14ac:dyDescent="0.25">
      <c r="Q190" s="241"/>
      <c r="R190" s="241"/>
      <c r="S190" s="18"/>
      <c r="T190" s="241"/>
      <c r="U190" s="241"/>
    </row>
    <row r="191" spans="17:21" s="175" customFormat="1" x14ac:dyDescent="0.25">
      <c r="Q191" s="241"/>
      <c r="R191" s="241"/>
      <c r="S191" s="18"/>
      <c r="T191" s="241"/>
      <c r="U191" s="241"/>
    </row>
    <row r="192" spans="17:21" s="175" customFormat="1" x14ac:dyDescent="0.25">
      <c r="Q192" s="241"/>
      <c r="R192" s="241"/>
      <c r="S192" s="18"/>
      <c r="T192" s="241"/>
      <c r="U192" s="241"/>
    </row>
    <row r="193" spans="17:21" s="175" customFormat="1" x14ac:dyDescent="0.25">
      <c r="Q193" s="241"/>
      <c r="R193" s="241"/>
      <c r="S193" s="18"/>
      <c r="T193" s="241"/>
      <c r="U193" s="241"/>
    </row>
    <row r="194" spans="17:21" s="175" customFormat="1" x14ac:dyDescent="0.25">
      <c r="Q194" s="241"/>
      <c r="R194" s="241"/>
      <c r="S194" s="18"/>
      <c r="T194" s="241"/>
      <c r="U194" s="241"/>
    </row>
    <row r="195" spans="17:21" s="175" customFormat="1" x14ac:dyDescent="0.25">
      <c r="Q195" s="241"/>
      <c r="R195" s="241"/>
      <c r="S195" s="18"/>
      <c r="T195" s="241"/>
      <c r="U195" s="241"/>
    </row>
    <row r="196" spans="17:21" s="175" customFormat="1" x14ac:dyDescent="0.25">
      <c r="Q196" s="241"/>
      <c r="R196" s="241"/>
      <c r="S196" s="18"/>
      <c r="T196" s="241"/>
      <c r="U196" s="241"/>
    </row>
    <row r="197" spans="17:21" s="175" customFormat="1" x14ac:dyDescent="0.25">
      <c r="Q197" s="241"/>
      <c r="R197" s="241"/>
      <c r="S197" s="18"/>
      <c r="T197" s="241"/>
      <c r="U197" s="241"/>
    </row>
    <row r="198" spans="17:21" s="175" customFormat="1" x14ac:dyDescent="0.25">
      <c r="Q198" s="241"/>
      <c r="R198" s="241"/>
      <c r="S198" s="18"/>
      <c r="T198" s="241"/>
      <c r="U198" s="241"/>
    </row>
    <row r="199" spans="17:21" s="175" customFormat="1" x14ac:dyDescent="0.25">
      <c r="Q199" s="241"/>
      <c r="R199" s="241"/>
      <c r="S199" s="18"/>
      <c r="T199" s="241"/>
      <c r="U199" s="241"/>
    </row>
    <row r="200" spans="17:21" s="175" customFormat="1" x14ac:dyDescent="0.25">
      <c r="Q200" s="241"/>
      <c r="R200" s="241"/>
      <c r="S200" s="18"/>
      <c r="T200" s="241"/>
      <c r="U200" s="241"/>
    </row>
    <row r="201" spans="17:21" s="175" customFormat="1" x14ac:dyDescent="0.25">
      <c r="Q201" s="241"/>
      <c r="R201" s="241"/>
      <c r="S201" s="18"/>
      <c r="T201" s="241"/>
      <c r="U201" s="241"/>
    </row>
    <row r="202" spans="17:21" s="175" customFormat="1" x14ac:dyDescent="0.25">
      <c r="Q202" s="241"/>
      <c r="R202" s="241"/>
      <c r="S202" s="18"/>
      <c r="T202" s="241"/>
      <c r="U202" s="241"/>
    </row>
    <row r="203" spans="17:21" s="175" customFormat="1" x14ac:dyDescent="0.25">
      <c r="Q203" s="241"/>
      <c r="R203" s="241"/>
      <c r="S203" s="18"/>
      <c r="T203" s="241"/>
      <c r="U203" s="241"/>
    </row>
    <row r="204" spans="17:21" s="175" customFormat="1" x14ac:dyDescent="0.25">
      <c r="Q204" s="241"/>
      <c r="R204" s="241"/>
      <c r="S204" s="18"/>
      <c r="T204" s="241"/>
      <c r="U204" s="241"/>
    </row>
    <row r="205" spans="17:21" s="175" customFormat="1" x14ac:dyDescent="0.25">
      <c r="Q205" s="241"/>
      <c r="R205" s="241"/>
      <c r="S205" s="18"/>
      <c r="T205" s="241"/>
      <c r="U205" s="241"/>
    </row>
    <row r="206" spans="17:21" s="175" customFormat="1" x14ac:dyDescent="0.25">
      <c r="Q206" s="241"/>
      <c r="R206" s="241"/>
      <c r="S206" s="18"/>
      <c r="T206" s="241"/>
      <c r="U206" s="241"/>
    </row>
    <row r="207" spans="17:21" s="175" customFormat="1" x14ac:dyDescent="0.25">
      <c r="Q207" s="241"/>
      <c r="R207" s="241"/>
      <c r="S207" s="18"/>
      <c r="T207" s="241"/>
      <c r="U207" s="241"/>
    </row>
    <row r="208" spans="17:21" s="175" customFormat="1" x14ac:dyDescent="0.25">
      <c r="Q208" s="241"/>
      <c r="R208" s="241"/>
      <c r="S208" s="18"/>
      <c r="T208" s="241"/>
      <c r="U208" s="241"/>
    </row>
    <row r="209" spans="17:21" s="175" customFormat="1" x14ac:dyDescent="0.25">
      <c r="Q209" s="241"/>
      <c r="R209" s="241"/>
      <c r="S209" s="18"/>
      <c r="T209" s="241"/>
      <c r="U209" s="241"/>
    </row>
    <row r="210" spans="17:21" s="175" customFormat="1" x14ac:dyDescent="0.25">
      <c r="Q210" s="241"/>
      <c r="R210" s="241"/>
      <c r="S210" s="18"/>
      <c r="T210" s="241"/>
      <c r="U210" s="241"/>
    </row>
    <row r="211" spans="17:21" s="175" customFormat="1" x14ac:dyDescent="0.25">
      <c r="Q211" s="241"/>
      <c r="R211" s="241"/>
      <c r="S211" s="18"/>
      <c r="T211" s="241"/>
      <c r="U211" s="241"/>
    </row>
    <row r="212" spans="17:21" s="175" customFormat="1" x14ac:dyDescent="0.25">
      <c r="Q212" s="241"/>
      <c r="R212" s="241"/>
      <c r="S212" s="18"/>
      <c r="T212" s="241"/>
      <c r="U212" s="241"/>
    </row>
    <row r="213" spans="17:21" s="175" customFormat="1" x14ac:dyDescent="0.25">
      <c r="Q213" s="241"/>
      <c r="R213" s="241"/>
      <c r="S213" s="18"/>
      <c r="T213" s="241"/>
      <c r="U213" s="241"/>
    </row>
    <row r="214" spans="17:21" s="175" customFormat="1" x14ac:dyDescent="0.25">
      <c r="Q214" s="241"/>
      <c r="R214" s="241"/>
      <c r="S214" s="18"/>
      <c r="T214" s="241"/>
      <c r="U214" s="241"/>
    </row>
    <row r="215" spans="17:21" s="175" customFormat="1" x14ac:dyDescent="0.25">
      <c r="Q215" s="241"/>
      <c r="R215" s="241"/>
      <c r="S215" s="18"/>
      <c r="T215" s="241"/>
      <c r="U215" s="241"/>
    </row>
    <row r="216" spans="17:21" s="175" customFormat="1" x14ac:dyDescent="0.25">
      <c r="Q216" s="241"/>
      <c r="R216" s="241"/>
      <c r="S216" s="18"/>
      <c r="T216" s="241"/>
      <c r="U216" s="241"/>
    </row>
    <row r="217" spans="17:21" s="175" customFormat="1" x14ac:dyDescent="0.25">
      <c r="Q217" s="241"/>
      <c r="R217" s="241"/>
      <c r="S217" s="18"/>
      <c r="T217" s="241"/>
      <c r="U217" s="241"/>
    </row>
    <row r="218" spans="17:21" s="175" customFormat="1" x14ac:dyDescent="0.25">
      <c r="Q218" s="241"/>
      <c r="R218" s="241"/>
      <c r="S218" s="18"/>
      <c r="T218" s="241"/>
      <c r="U218" s="241"/>
    </row>
    <row r="219" spans="17:21" s="175" customFormat="1" x14ac:dyDescent="0.25">
      <c r="Q219" s="241"/>
      <c r="R219" s="241"/>
      <c r="S219" s="18"/>
      <c r="T219" s="241"/>
      <c r="U219" s="241"/>
    </row>
    <row r="220" spans="17:21" s="175" customFormat="1" x14ac:dyDescent="0.25">
      <c r="Q220" s="241"/>
      <c r="R220" s="241"/>
      <c r="S220" s="18"/>
      <c r="T220" s="241"/>
      <c r="U220" s="241"/>
    </row>
    <row r="221" spans="17:21" s="175" customFormat="1" x14ac:dyDescent="0.25">
      <c r="Q221" s="241"/>
      <c r="R221" s="241"/>
      <c r="S221" s="18"/>
      <c r="T221" s="241"/>
      <c r="U221" s="241"/>
    </row>
    <row r="222" spans="17:21" s="175" customFormat="1" x14ac:dyDescent="0.25">
      <c r="Q222" s="241"/>
      <c r="R222" s="241"/>
      <c r="S222" s="18"/>
      <c r="T222" s="241"/>
      <c r="U222" s="241"/>
    </row>
    <row r="223" spans="17:21" s="175" customFormat="1" x14ac:dyDescent="0.25">
      <c r="Q223" s="241"/>
      <c r="R223" s="241"/>
      <c r="S223" s="18"/>
      <c r="T223" s="241"/>
      <c r="U223" s="241"/>
    </row>
    <row r="224" spans="17:21" s="175" customFormat="1" x14ac:dyDescent="0.25">
      <c r="Q224" s="241"/>
      <c r="R224" s="241"/>
      <c r="S224" s="18"/>
      <c r="T224" s="241"/>
      <c r="U224" s="241"/>
    </row>
    <row r="225" spans="17:21" s="175" customFormat="1" x14ac:dyDescent="0.25">
      <c r="Q225" s="241"/>
      <c r="R225" s="241"/>
      <c r="S225" s="18"/>
      <c r="T225" s="241"/>
      <c r="U225" s="241"/>
    </row>
    <row r="226" spans="17:21" s="175" customFormat="1" x14ac:dyDescent="0.25">
      <c r="Q226" s="241"/>
      <c r="R226" s="241"/>
      <c r="S226" s="18"/>
      <c r="T226" s="241"/>
      <c r="U226" s="241"/>
    </row>
    <row r="227" spans="17:21" s="175" customFormat="1" x14ac:dyDescent="0.25">
      <c r="Q227" s="241"/>
      <c r="R227" s="241"/>
      <c r="S227" s="18"/>
      <c r="T227" s="241"/>
      <c r="U227" s="241"/>
    </row>
    <row r="228" spans="17:21" s="175" customFormat="1" x14ac:dyDescent="0.25">
      <c r="Q228" s="241"/>
      <c r="R228" s="241"/>
      <c r="S228" s="18"/>
      <c r="T228" s="241"/>
      <c r="U228" s="241"/>
    </row>
    <row r="229" spans="17:21" s="175" customFormat="1" x14ac:dyDescent="0.25">
      <c r="Q229" s="241"/>
      <c r="R229" s="241"/>
      <c r="S229" s="18"/>
      <c r="T229" s="241"/>
      <c r="U229" s="241"/>
    </row>
    <row r="230" spans="17:21" s="175" customFormat="1" x14ac:dyDescent="0.25">
      <c r="Q230" s="241"/>
      <c r="R230" s="241"/>
      <c r="S230" s="18"/>
      <c r="T230" s="241"/>
      <c r="U230" s="241"/>
    </row>
    <row r="231" spans="17:21" s="175" customFormat="1" x14ac:dyDescent="0.25">
      <c r="Q231" s="241"/>
      <c r="R231" s="241"/>
      <c r="S231" s="18"/>
      <c r="T231" s="241"/>
      <c r="U231" s="241"/>
    </row>
    <row r="232" spans="17:21" s="175" customFormat="1" x14ac:dyDescent="0.25">
      <c r="Q232" s="241"/>
      <c r="R232" s="241"/>
      <c r="S232" s="18"/>
      <c r="T232" s="241"/>
      <c r="U232" s="241"/>
    </row>
    <row r="233" spans="17:21" s="175" customFormat="1" x14ac:dyDescent="0.25">
      <c r="Q233" s="241"/>
      <c r="R233" s="241"/>
      <c r="S233" s="18"/>
      <c r="T233" s="241"/>
      <c r="U233" s="241"/>
    </row>
    <row r="234" spans="17:21" s="175" customFormat="1" x14ac:dyDescent="0.25">
      <c r="Q234" s="241"/>
      <c r="R234" s="241"/>
      <c r="S234" s="18"/>
      <c r="T234" s="241"/>
      <c r="U234" s="241"/>
    </row>
    <row r="235" spans="17:21" s="175" customFormat="1" x14ac:dyDescent="0.25">
      <c r="Q235" s="241"/>
      <c r="R235" s="241"/>
      <c r="S235" s="18"/>
      <c r="T235" s="241"/>
      <c r="U235" s="241"/>
    </row>
    <row r="236" spans="17:21" s="175" customFormat="1" x14ac:dyDescent="0.25">
      <c r="Q236" s="241"/>
      <c r="R236" s="241"/>
      <c r="S236" s="18"/>
      <c r="T236" s="241"/>
      <c r="U236" s="241"/>
    </row>
    <row r="237" spans="17:21" s="175" customFormat="1" x14ac:dyDescent="0.25">
      <c r="Q237" s="241"/>
      <c r="R237" s="241"/>
      <c r="S237" s="18"/>
      <c r="T237" s="241"/>
      <c r="U237" s="241"/>
    </row>
    <row r="238" spans="17:21" s="175" customFormat="1" x14ac:dyDescent="0.25">
      <c r="Q238" s="241"/>
      <c r="R238" s="241"/>
      <c r="S238" s="18"/>
      <c r="T238" s="241"/>
      <c r="U238" s="241"/>
    </row>
    <row r="239" spans="17:21" s="175" customFormat="1" x14ac:dyDescent="0.25">
      <c r="Q239" s="241"/>
      <c r="R239" s="241"/>
      <c r="S239" s="18"/>
      <c r="T239" s="241"/>
      <c r="U239" s="241"/>
    </row>
    <row r="240" spans="17:21" s="175" customFormat="1" x14ac:dyDescent="0.25">
      <c r="Q240" s="241"/>
      <c r="R240" s="241"/>
      <c r="S240" s="18"/>
      <c r="T240" s="241"/>
      <c r="U240" s="241"/>
    </row>
    <row r="241" spans="17:21" s="175" customFormat="1" x14ac:dyDescent="0.25">
      <c r="Q241" s="241"/>
      <c r="R241" s="241"/>
      <c r="S241" s="18"/>
      <c r="T241" s="241"/>
      <c r="U241" s="241"/>
    </row>
    <row r="242" spans="17:21" s="175" customFormat="1" x14ac:dyDescent="0.25">
      <c r="Q242" s="241"/>
      <c r="R242" s="241"/>
      <c r="S242" s="18"/>
      <c r="T242" s="241"/>
      <c r="U242" s="241"/>
    </row>
    <row r="243" spans="17:21" s="175" customFormat="1" x14ac:dyDescent="0.25">
      <c r="Q243" s="241"/>
      <c r="R243" s="241"/>
      <c r="S243" s="18"/>
      <c r="T243" s="241"/>
      <c r="U243" s="241"/>
    </row>
    <row r="244" spans="17:21" s="175" customFormat="1" x14ac:dyDescent="0.25">
      <c r="Q244" s="241"/>
      <c r="R244" s="241"/>
      <c r="S244" s="18"/>
      <c r="T244" s="241"/>
      <c r="U244" s="241"/>
    </row>
    <row r="245" spans="17:21" s="175" customFormat="1" x14ac:dyDescent="0.25">
      <c r="Q245" s="241"/>
      <c r="R245" s="241"/>
      <c r="S245" s="18"/>
      <c r="T245" s="241"/>
      <c r="U245" s="241"/>
    </row>
    <row r="246" spans="17:21" s="175" customFormat="1" x14ac:dyDescent="0.25">
      <c r="Q246" s="241"/>
      <c r="R246" s="241"/>
      <c r="S246" s="18"/>
      <c r="T246" s="241"/>
      <c r="U246" s="241"/>
    </row>
    <row r="247" spans="17:21" s="175" customFormat="1" x14ac:dyDescent="0.25">
      <c r="Q247" s="241"/>
      <c r="R247" s="241"/>
      <c r="S247" s="18"/>
      <c r="T247" s="241"/>
      <c r="U247" s="241"/>
    </row>
    <row r="248" spans="17:21" s="175" customFormat="1" x14ac:dyDescent="0.25">
      <c r="Q248" s="241"/>
      <c r="R248" s="241"/>
      <c r="S248" s="18"/>
      <c r="T248" s="241"/>
      <c r="U248" s="241"/>
    </row>
    <row r="249" spans="17:21" s="175" customFormat="1" x14ac:dyDescent="0.25">
      <c r="Q249" s="241"/>
      <c r="R249" s="241"/>
      <c r="S249" s="18"/>
      <c r="T249" s="241"/>
      <c r="U249" s="241"/>
    </row>
    <row r="250" spans="17:21" s="175" customFormat="1" x14ac:dyDescent="0.25">
      <c r="Q250" s="241"/>
      <c r="R250" s="241"/>
      <c r="S250" s="18"/>
      <c r="T250" s="241"/>
      <c r="U250" s="241"/>
    </row>
    <row r="251" spans="17:21" s="175" customFormat="1" x14ac:dyDescent="0.25">
      <c r="Q251" s="241"/>
      <c r="R251" s="241"/>
      <c r="S251" s="18"/>
      <c r="T251" s="241"/>
      <c r="U251" s="241"/>
    </row>
    <row r="252" spans="17:21" s="175" customFormat="1" x14ac:dyDescent="0.25">
      <c r="Q252" s="241"/>
      <c r="R252" s="241"/>
      <c r="S252" s="18"/>
      <c r="T252" s="241"/>
      <c r="U252" s="241"/>
    </row>
    <row r="253" spans="17:21" s="175" customFormat="1" x14ac:dyDescent="0.25">
      <c r="Q253" s="241"/>
      <c r="R253" s="241"/>
      <c r="S253" s="18"/>
      <c r="T253" s="241"/>
      <c r="U253" s="241"/>
    </row>
    <row r="254" spans="17:21" s="175" customFormat="1" x14ac:dyDescent="0.25">
      <c r="Q254" s="241"/>
      <c r="R254" s="241"/>
      <c r="S254" s="18"/>
      <c r="T254" s="241"/>
      <c r="U254" s="241"/>
    </row>
    <row r="255" spans="17:21" s="175" customFormat="1" x14ac:dyDescent="0.25">
      <c r="Q255" s="241"/>
      <c r="R255" s="241"/>
      <c r="S255" s="18"/>
      <c r="T255" s="241"/>
      <c r="U255" s="241"/>
    </row>
    <row r="256" spans="17:21" s="175" customFormat="1" x14ac:dyDescent="0.25">
      <c r="Q256" s="241"/>
      <c r="R256" s="241"/>
      <c r="S256" s="18"/>
      <c r="T256" s="241"/>
      <c r="U256" s="241"/>
    </row>
    <row r="257" spans="17:21" s="175" customFormat="1" x14ac:dyDescent="0.25">
      <c r="Q257" s="241"/>
      <c r="R257" s="241"/>
      <c r="S257" s="18"/>
      <c r="T257" s="241"/>
      <c r="U257" s="241"/>
    </row>
    <row r="258" spans="17:21" s="175" customFormat="1" x14ac:dyDescent="0.25">
      <c r="Q258" s="241"/>
      <c r="R258" s="241"/>
      <c r="S258" s="18"/>
      <c r="T258" s="241"/>
      <c r="U258" s="241"/>
    </row>
    <row r="259" spans="17:21" s="175" customFormat="1" x14ac:dyDescent="0.25">
      <c r="Q259" s="241"/>
      <c r="R259" s="241"/>
      <c r="S259" s="18"/>
      <c r="T259" s="241"/>
      <c r="U259" s="241"/>
    </row>
    <row r="260" spans="17:21" s="175" customFormat="1" x14ac:dyDescent="0.25">
      <c r="Q260" s="241"/>
      <c r="R260" s="241"/>
      <c r="S260" s="18"/>
      <c r="T260" s="241"/>
      <c r="U260" s="241"/>
    </row>
    <row r="261" spans="17:21" s="175" customFormat="1" x14ac:dyDescent="0.25">
      <c r="Q261" s="241"/>
      <c r="R261" s="241"/>
      <c r="S261" s="18"/>
      <c r="T261" s="241"/>
      <c r="U261" s="241"/>
    </row>
    <row r="262" spans="17:21" s="175" customFormat="1" x14ac:dyDescent="0.25">
      <c r="Q262" s="241"/>
      <c r="R262" s="241"/>
      <c r="S262" s="18"/>
      <c r="T262" s="241"/>
      <c r="U262" s="241"/>
    </row>
    <row r="263" spans="17:21" s="175" customFormat="1" x14ac:dyDescent="0.25">
      <c r="Q263" s="241"/>
      <c r="R263" s="241"/>
      <c r="S263" s="18"/>
      <c r="T263" s="241"/>
      <c r="U263" s="241"/>
    </row>
    <row r="264" spans="17:21" s="175" customFormat="1" x14ac:dyDescent="0.25">
      <c r="Q264" s="241"/>
      <c r="R264" s="241"/>
      <c r="S264" s="18"/>
      <c r="T264" s="241"/>
      <c r="U264" s="241"/>
    </row>
    <row r="265" spans="17:21" s="175" customFormat="1" x14ac:dyDescent="0.25">
      <c r="Q265" s="241"/>
      <c r="R265" s="241"/>
      <c r="S265" s="18"/>
      <c r="T265" s="241"/>
      <c r="U265" s="241"/>
    </row>
    <row r="266" spans="17:21" s="175" customFormat="1" x14ac:dyDescent="0.25">
      <c r="Q266" s="241"/>
      <c r="R266" s="241"/>
      <c r="S266" s="18"/>
      <c r="T266" s="241"/>
      <c r="U266" s="241"/>
    </row>
    <row r="267" spans="17:21" s="175" customFormat="1" x14ac:dyDescent="0.25">
      <c r="Q267" s="241"/>
      <c r="R267" s="241"/>
      <c r="S267" s="18"/>
      <c r="T267" s="241"/>
      <c r="U267" s="241"/>
    </row>
    <row r="268" spans="17:21" s="175" customFormat="1" x14ac:dyDescent="0.25">
      <c r="Q268" s="241"/>
      <c r="R268" s="241"/>
      <c r="S268" s="18"/>
      <c r="T268" s="241"/>
      <c r="U268" s="241"/>
    </row>
    <row r="269" spans="17:21" s="175" customFormat="1" x14ac:dyDescent="0.25">
      <c r="Q269" s="241"/>
      <c r="R269" s="241"/>
      <c r="S269" s="18"/>
      <c r="T269" s="241"/>
      <c r="U269" s="241"/>
    </row>
    <row r="270" spans="17:21" s="175" customFormat="1" x14ac:dyDescent="0.25">
      <c r="Q270" s="241"/>
      <c r="R270" s="241"/>
      <c r="S270" s="18"/>
      <c r="T270" s="241"/>
      <c r="U270" s="241"/>
    </row>
    <row r="271" spans="17:21" s="175" customFormat="1" x14ac:dyDescent="0.25">
      <c r="Q271" s="241"/>
      <c r="R271" s="241"/>
      <c r="S271" s="18"/>
      <c r="T271" s="241"/>
      <c r="U271" s="241"/>
    </row>
    <row r="272" spans="17:21" s="175" customFormat="1" x14ac:dyDescent="0.25">
      <c r="Q272" s="241"/>
      <c r="R272" s="241"/>
      <c r="S272" s="18"/>
      <c r="T272" s="241"/>
      <c r="U272" s="241"/>
    </row>
    <row r="273" spans="17:21" s="175" customFormat="1" x14ac:dyDescent="0.25">
      <c r="Q273" s="241"/>
      <c r="R273" s="241"/>
      <c r="S273" s="18"/>
      <c r="T273" s="241"/>
      <c r="U273" s="241"/>
    </row>
    <row r="274" spans="17:21" s="175" customFormat="1" x14ac:dyDescent="0.25">
      <c r="Q274" s="241"/>
      <c r="R274" s="241"/>
      <c r="S274" s="18"/>
      <c r="T274" s="241"/>
      <c r="U274" s="241"/>
    </row>
    <row r="275" spans="17:21" s="175" customFormat="1" x14ac:dyDescent="0.25">
      <c r="Q275" s="241"/>
      <c r="R275" s="241"/>
      <c r="S275" s="18"/>
      <c r="T275" s="241"/>
      <c r="U275" s="241"/>
    </row>
    <row r="276" spans="17:21" s="175" customFormat="1" x14ac:dyDescent="0.25">
      <c r="Q276" s="241"/>
      <c r="R276" s="241"/>
      <c r="S276" s="18"/>
      <c r="T276" s="241"/>
      <c r="U276" s="241"/>
    </row>
    <row r="277" spans="17:21" s="175" customFormat="1" x14ac:dyDescent="0.25">
      <c r="Q277" s="241"/>
      <c r="R277" s="241"/>
      <c r="S277" s="18"/>
      <c r="T277" s="241"/>
      <c r="U277" s="241"/>
    </row>
    <row r="278" spans="17:21" s="175" customFormat="1" x14ac:dyDescent="0.25">
      <c r="Q278" s="241"/>
      <c r="R278" s="241"/>
      <c r="S278" s="18"/>
      <c r="T278" s="241"/>
      <c r="U278" s="241"/>
    </row>
    <row r="279" spans="17:21" s="175" customFormat="1" x14ac:dyDescent="0.25">
      <c r="Q279" s="241"/>
      <c r="R279" s="241"/>
      <c r="S279" s="18"/>
      <c r="T279" s="241"/>
      <c r="U279" s="241"/>
    </row>
    <row r="280" spans="17:21" s="175" customFormat="1" x14ac:dyDescent="0.25">
      <c r="Q280" s="241"/>
      <c r="R280" s="241"/>
      <c r="S280" s="18"/>
      <c r="T280" s="241"/>
      <c r="U280" s="241"/>
    </row>
    <row r="281" spans="17:21" s="175" customFormat="1" x14ac:dyDescent="0.25">
      <c r="Q281" s="241"/>
      <c r="R281" s="241"/>
      <c r="S281" s="18"/>
      <c r="T281" s="241"/>
      <c r="U281" s="241"/>
    </row>
    <row r="282" spans="17:21" s="175" customFormat="1" x14ac:dyDescent="0.25">
      <c r="Q282" s="241"/>
      <c r="R282" s="241"/>
      <c r="S282" s="18"/>
      <c r="T282" s="241"/>
      <c r="U282" s="241"/>
    </row>
    <row r="283" spans="17:21" s="175" customFormat="1" x14ac:dyDescent="0.25">
      <c r="Q283" s="241"/>
      <c r="R283" s="241"/>
      <c r="S283" s="18"/>
      <c r="T283" s="241"/>
      <c r="U283" s="241"/>
    </row>
    <row r="284" spans="17:21" s="175" customFormat="1" x14ac:dyDescent="0.25">
      <c r="Q284" s="241"/>
      <c r="R284" s="241"/>
      <c r="S284" s="18"/>
      <c r="T284" s="241"/>
      <c r="U284" s="241"/>
    </row>
    <row r="285" spans="17:21" s="175" customFormat="1" x14ac:dyDescent="0.25">
      <c r="Q285" s="241"/>
      <c r="R285" s="241"/>
      <c r="S285" s="18"/>
      <c r="T285" s="241"/>
      <c r="U285" s="241"/>
    </row>
    <row r="286" spans="17:21" s="175" customFormat="1" x14ac:dyDescent="0.25">
      <c r="Q286" s="241"/>
      <c r="R286" s="241"/>
      <c r="S286" s="18"/>
      <c r="T286" s="241"/>
      <c r="U286" s="241"/>
    </row>
    <row r="287" spans="17:21" s="175" customFormat="1" x14ac:dyDescent="0.25">
      <c r="Q287" s="241"/>
      <c r="R287" s="241"/>
      <c r="S287" s="18"/>
      <c r="T287" s="241"/>
      <c r="U287" s="241"/>
    </row>
    <row r="288" spans="17:21" s="175" customFormat="1" x14ac:dyDescent="0.25">
      <c r="Q288" s="241"/>
      <c r="R288" s="241"/>
      <c r="S288" s="18"/>
      <c r="T288" s="241"/>
      <c r="U288" s="241"/>
    </row>
    <row r="289" spans="17:21" s="175" customFormat="1" x14ac:dyDescent="0.25">
      <c r="Q289" s="241"/>
      <c r="R289" s="241"/>
      <c r="S289" s="18"/>
      <c r="T289" s="241"/>
      <c r="U289" s="241"/>
    </row>
    <row r="290" spans="17:21" s="175" customFormat="1" x14ac:dyDescent="0.25">
      <c r="Q290" s="241"/>
      <c r="R290" s="241"/>
      <c r="S290" s="18"/>
      <c r="T290" s="241"/>
      <c r="U290" s="241"/>
    </row>
    <row r="291" spans="17:21" s="175" customFormat="1" x14ac:dyDescent="0.25">
      <c r="Q291" s="241"/>
      <c r="R291" s="241"/>
      <c r="S291" s="18"/>
      <c r="T291" s="241"/>
      <c r="U291" s="241"/>
    </row>
    <row r="292" spans="17:21" s="175" customFormat="1" x14ac:dyDescent="0.25">
      <c r="Q292" s="241"/>
      <c r="R292" s="241"/>
      <c r="S292" s="18"/>
      <c r="T292" s="241"/>
      <c r="U292" s="241"/>
    </row>
    <row r="293" spans="17:21" s="175" customFormat="1" x14ac:dyDescent="0.25">
      <c r="Q293" s="241"/>
      <c r="R293" s="241"/>
      <c r="S293" s="18"/>
      <c r="T293" s="241"/>
      <c r="U293" s="241"/>
    </row>
    <row r="294" spans="17:21" s="175" customFormat="1" x14ac:dyDescent="0.25">
      <c r="Q294" s="241"/>
      <c r="R294" s="241"/>
      <c r="S294" s="18"/>
      <c r="T294" s="241"/>
      <c r="U294" s="241"/>
    </row>
    <row r="295" spans="17:21" s="175" customFormat="1" x14ac:dyDescent="0.25">
      <c r="Q295" s="241"/>
      <c r="R295" s="241"/>
      <c r="S295" s="18"/>
      <c r="T295" s="241"/>
      <c r="U295" s="241"/>
    </row>
    <row r="296" spans="17:21" s="175" customFormat="1" x14ac:dyDescent="0.25">
      <c r="Q296" s="241"/>
      <c r="R296" s="241"/>
      <c r="S296" s="18"/>
      <c r="T296" s="241"/>
      <c r="U296" s="241"/>
    </row>
    <row r="297" spans="17:21" s="175" customFormat="1" x14ac:dyDescent="0.25">
      <c r="Q297" s="241"/>
      <c r="R297" s="241"/>
      <c r="S297" s="18"/>
      <c r="T297" s="241"/>
      <c r="U297" s="241"/>
    </row>
    <row r="298" spans="17:21" s="175" customFormat="1" x14ac:dyDescent="0.25">
      <c r="Q298" s="241"/>
      <c r="R298" s="241"/>
      <c r="S298" s="18"/>
      <c r="T298" s="241"/>
      <c r="U298" s="241"/>
    </row>
    <row r="299" spans="17:21" s="175" customFormat="1" x14ac:dyDescent="0.25">
      <c r="Q299" s="241"/>
      <c r="R299" s="241"/>
      <c r="S299" s="18"/>
      <c r="T299" s="241"/>
      <c r="U299" s="241"/>
    </row>
    <row r="300" spans="17:21" s="175" customFormat="1" x14ac:dyDescent="0.25">
      <c r="Q300" s="241"/>
      <c r="R300" s="241"/>
      <c r="S300" s="18"/>
      <c r="T300" s="241"/>
      <c r="U300" s="241"/>
    </row>
    <row r="301" spans="17:21" s="175" customFormat="1" x14ac:dyDescent="0.25">
      <c r="Q301" s="241"/>
      <c r="R301" s="241"/>
      <c r="S301" s="18"/>
      <c r="T301" s="241"/>
      <c r="U301" s="241"/>
    </row>
    <row r="302" spans="17:21" s="175" customFormat="1" x14ac:dyDescent="0.25">
      <c r="Q302" s="241"/>
      <c r="R302" s="241"/>
      <c r="S302" s="18"/>
      <c r="T302" s="241"/>
      <c r="U302" s="241"/>
    </row>
    <row r="303" spans="17:21" s="175" customFormat="1" x14ac:dyDescent="0.25">
      <c r="Q303" s="241"/>
      <c r="R303" s="241"/>
      <c r="S303" s="18"/>
      <c r="T303" s="241"/>
      <c r="U303" s="241"/>
    </row>
    <row r="304" spans="17:21" s="175" customFormat="1" x14ac:dyDescent="0.25">
      <c r="Q304" s="241"/>
      <c r="R304" s="241"/>
      <c r="S304" s="18"/>
      <c r="T304" s="241"/>
      <c r="U304" s="241"/>
    </row>
    <row r="305" spans="17:21" s="175" customFormat="1" x14ac:dyDescent="0.25">
      <c r="Q305" s="241"/>
      <c r="R305" s="241"/>
      <c r="S305" s="18"/>
      <c r="T305" s="241"/>
      <c r="U305" s="241"/>
    </row>
    <row r="306" spans="17:21" s="175" customFormat="1" x14ac:dyDescent="0.25">
      <c r="Q306" s="241"/>
      <c r="R306" s="241"/>
      <c r="S306" s="18"/>
      <c r="T306" s="241"/>
      <c r="U306" s="241"/>
    </row>
    <row r="307" spans="17:21" s="175" customFormat="1" x14ac:dyDescent="0.25">
      <c r="Q307" s="241"/>
      <c r="R307" s="241"/>
      <c r="S307" s="18"/>
      <c r="T307" s="241"/>
      <c r="U307" s="241"/>
    </row>
    <row r="308" spans="17:21" s="175" customFormat="1" x14ac:dyDescent="0.25">
      <c r="Q308" s="241"/>
      <c r="R308" s="241"/>
      <c r="S308" s="18"/>
      <c r="T308" s="241"/>
      <c r="U308" s="241"/>
    </row>
    <row r="309" spans="17:21" s="175" customFormat="1" x14ac:dyDescent="0.25">
      <c r="Q309" s="241"/>
      <c r="R309" s="241"/>
      <c r="S309" s="18"/>
      <c r="T309" s="241"/>
      <c r="U309" s="241"/>
    </row>
    <row r="310" spans="17:21" s="175" customFormat="1" x14ac:dyDescent="0.25">
      <c r="Q310" s="241"/>
      <c r="R310" s="241"/>
      <c r="S310" s="18"/>
      <c r="T310" s="241"/>
      <c r="U310" s="241"/>
    </row>
    <row r="311" spans="17:21" s="175" customFormat="1" x14ac:dyDescent="0.25">
      <c r="Q311" s="241"/>
      <c r="R311" s="241"/>
      <c r="S311" s="18"/>
      <c r="T311" s="241"/>
      <c r="U311" s="241"/>
    </row>
    <row r="312" spans="17:21" s="175" customFormat="1" x14ac:dyDescent="0.25">
      <c r="Q312" s="241"/>
      <c r="R312" s="241"/>
      <c r="S312" s="18"/>
      <c r="T312" s="241"/>
      <c r="U312" s="241"/>
    </row>
    <row r="313" spans="17:21" s="175" customFormat="1" x14ac:dyDescent="0.25">
      <c r="Q313" s="241"/>
      <c r="R313" s="241"/>
      <c r="S313" s="18"/>
      <c r="T313" s="241"/>
      <c r="U313" s="241"/>
    </row>
    <row r="314" spans="17:21" s="175" customFormat="1" x14ac:dyDescent="0.25">
      <c r="Q314" s="241"/>
      <c r="R314" s="241"/>
      <c r="S314" s="18"/>
      <c r="T314" s="241"/>
      <c r="U314" s="241"/>
    </row>
    <row r="315" spans="17:21" s="175" customFormat="1" x14ac:dyDescent="0.25">
      <c r="Q315" s="241"/>
      <c r="R315" s="241"/>
      <c r="S315" s="18"/>
      <c r="T315" s="241"/>
      <c r="U315" s="241"/>
    </row>
    <row r="316" spans="17:21" s="175" customFormat="1" x14ac:dyDescent="0.25">
      <c r="Q316" s="241"/>
      <c r="R316" s="241"/>
      <c r="S316" s="18"/>
      <c r="T316" s="241"/>
      <c r="U316" s="241"/>
    </row>
    <row r="317" spans="17:21" s="175" customFormat="1" x14ac:dyDescent="0.25">
      <c r="Q317" s="241"/>
      <c r="R317" s="241"/>
      <c r="S317" s="18"/>
      <c r="T317" s="241"/>
      <c r="U317" s="241"/>
    </row>
    <row r="318" spans="17:21" s="175" customFormat="1" x14ac:dyDescent="0.25">
      <c r="Q318" s="241"/>
      <c r="R318" s="241"/>
      <c r="S318" s="18"/>
      <c r="T318" s="241"/>
      <c r="U318" s="241"/>
    </row>
    <row r="319" spans="17:21" s="175" customFormat="1" x14ac:dyDescent="0.25">
      <c r="Q319" s="241"/>
      <c r="R319" s="241"/>
      <c r="S319" s="18"/>
      <c r="T319" s="241"/>
      <c r="U319" s="241"/>
    </row>
    <row r="320" spans="17:21" s="175" customFormat="1" x14ac:dyDescent="0.25">
      <c r="Q320" s="241"/>
      <c r="R320" s="241"/>
      <c r="S320" s="18"/>
      <c r="T320" s="241"/>
      <c r="U320" s="241"/>
    </row>
    <row r="321" spans="17:21" s="175" customFormat="1" x14ac:dyDescent="0.25">
      <c r="Q321" s="241"/>
      <c r="R321" s="241"/>
      <c r="S321" s="18"/>
      <c r="T321" s="241"/>
      <c r="U321" s="241"/>
    </row>
    <row r="322" spans="17:21" s="175" customFormat="1" x14ac:dyDescent="0.25">
      <c r="Q322" s="241"/>
      <c r="R322" s="241"/>
      <c r="S322" s="18"/>
      <c r="T322" s="241"/>
      <c r="U322" s="241"/>
    </row>
    <row r="323" spans="17:21" s="175" customFormat="1" x14ac:dyDescent="0.25">
      <c r="Q323" s="241"/>
      <c r="R323" s="241"/>
      <c r="S323" s="18"/>
      <c r="T323" s="241"/>
      <c r="U323" s="241"/>
    </row>
    <row r="324" spans="17:21" s="175" customFormat="1" x14ac:dyDescent="0.25">
      <c r="Q324" s="241"/>
      <c r="R324" s="241"/>
      <c r="S324" s="18"/>
      <c r="T324" s="241"/>
      <c r="U324" s="241"/>
    </row>
    <row r="325" spans="17:21" s="175" customFormat="1" x14ac:dyDescent="0.25">
      <c r="Q325" s="241"/>
      <c r="R325" s="241"/>
      <c r="S325" s="18"/>
      <c r="T325" s="241"/>
      <c r="U325" s="241"/>
    </row>
    <row r="326" spans="17:21" s="175" customFormat="1" x14ac:dyDescent="0.25">
      <c r="Q326" s="241"/>
      <c r="R326" s="241"/>
      <c r="S326" s="18"/>
      <c r="T326" s="241"/>
      <c r="U326" s="241"/>
    </row>
    <row r="327" spans="17:21" s="175" customFormat="1" x14ac:dyDescent="0.25">
      <c r="Q327" s="241"/>
      <c r="R327" s="241"/>
      <c r="S327" s="18"/>
      <c r="T327" s="241"/>
      <c r="U327" s="241"/>
    </row>
    <row r="328" spans="17:21" s="175" customFormat="1" x14ac:dyDescent="0.25">
      <c r="Q328" s="241"/>
      <c r="R328" s="241"/>
      <c r="S328" s="18"/>
      <c r="T328" s="241"/>
      <c r="U328" s="241"/>
    </row>
    <row r="329" spans="17:21" s="175" customFormat="1" x14ac:dyDescent="0.25">
      <c r="Q329" s="241"/>
      <c r="R329" s="241"/>
      <c r="S329" s="18"/>
      <c r="T329" s="241"/>
      <c r="U329" s="241"/>
    </row>
    <row r="330" spans="17:21" s="175" customFormat="1" x14ac:dyDescent="0.25">
      <c r="Q330" s="241"/>
      <c r="R330" s="241"/>
      <c r="S330" s="18"/>
      <c r="T330" s="241"/>
      <c r="U330" s="241"/>
    </row>
    <row r="331" spans="17:21" s="175" customFormat="1" x14ac:dyDescent="0.25">
      <c r="Q331" s="241"/>
      <c r="R331" s="241"/>
      <c r="S331" s="18"/>
      <c r="T331" s="241"/>
      <c r="U331" s="241"/>
    </row>
    <row r="332" spans="17:21" s="175" customFormat="1" x14ac:dyDescent="0.25">
      <c r="Q332" s="241"/>
      <c r="R332" s="241"/>
      <c r="S332" s="18"/>
      <c r="T332" s="241"/>
      <c r="U332" s="241"/>
    </row>
    <row r="333" spans="17:21" s="175" customFormat="1" x14ac:dyDescent="0.25">
      <c r="Q333" s="241"/>
      <c r="R333" s="241"/>
      <c r="S333" s="18"/>
      <c r="T333" s="241"/>
      <c r="U333" s="241"/>
    </row>
    <row r="334" spans="17:21" s="175" customFormat="1" x14ac:dyDescent="0.25">
      <c r="Q334" s="241"/>
      <c r="R334" s="241"/>
      <c r="S334" s="18"/>
      <c r="T334" s="241"/>
      <c r="U334" s="241"/>
    </row>
    <row r="335" spans="17:21" s="175" customFormat="1" x14ac:dyDescent="0.25">
      <c r="Q335" s="241"/>
      <c r="R335" s="241"/>
      <c r="S335" s="18"/>
      <c r="T335" s="241"/>
      <c r="U335" s="241"/>
    </row>
    <row r="336" spans="17:21" s="175" customFormat="1" x14ac:dyDescent="0.25">
      <c r="Q336" s="241"/>
      <c r="R336" s="241"/>
      <c r="S336" s="18"/>
      <c r="T336" s="241"/>
      <c r="U336" s="241"/>
    </row>
    <row r="337" spans="17:21" s="175" customFormat="1" x14ac:dyDescent="0.25">
      <c r="Q337" s="241"/>
      <c r="R337" s="241"/>
      <c r="S337" s="18"/>
      <c r="T337" s="241"/>
      <c r="U337" s="241"/>
    </row>
    <row r="338" spans="17:21" s="175" customFormat="1" x14ac:dyDescent="0.25">
      <c r="Q338" s="241"/>
      <c r="R338" s="241"/>
      <c r="S338" s="18"/>
      <c r="T338" s="241"/>
      <c r="U338" s="241"/>
    </row>
    <row r="339" spans="17:21" s="175" customFormat="1" x14ac:dyDescent="0.25">
      <c r="Q339" s="241"/>
      <c r="R339" s="241"/>
      <c r="S339" s="18"/>
      <c r="T339" s="241"/>
      <c r="U339" s="241"/>
    </row>
    <row r="340" spans="17:21" s="175" customFormat="1" x14ac:dyDescent="0.25">
      <c r="Q340" s="241"/>
      <c r="R340" s="241"/>
      <c r="S340" s="18"/>
      <c r="T340" s="241"/>
      <c r="U340" s="241"/>
    </row>
    <row r="341" spans="17:21" s="175" customFormat="1" x14ac:dyDescent="0.25">
      <c r="Q341" s="241"/>
      <c r="R341" s="241"/>
      <c r="S341" s="18"/>
      <c r="T341" s="241"/>
      <c r="U341" s="241"/>
    </row>
    <row r="342" spans="17:21" s="175" customFormat="1" x14ac:dyDescent="0.25">
      <c r="Q342" s="241"/>
      <c r="R342" s="241"/>
      <c r="S342" s="18"/>
      <c r="T342" s="241"/>
      <c r="U342" s="241"/>
    </row>
    <row r="343" spans="17:21" s="175" customFormat="1" x14ac:dyDescent="0.25">
      <c r="Q343" s="241"/>
      <c r="R343" s="241"/>
      <c r="S343" s="18"/>
      <c r="T343" s="241"/>
      <c r="U343" s="241"/>
    </row>
    <row r="344" spans="17:21" s="175" customFormat="1" x14ac:dyDescent="0.25">
      <c r="Q344" s="241"/>
      <c r="R344" s="241"/>
      <c r="S344" s="18"/>
      <c r="T344" s="241"/>
      <c r="U344" s="241"/>
    </row>
    <row r="345" spans="17:21" s="175" customFormat="1" x14ac:dyDescent="0.25">
      <c r="Q345" s="241"/>
      <c r="R345" s="241"/>
      <c r="S345" s="18"/>
      <c r="T345" s="241"/>
      <c r="U345" s="241"/>
    </row>
    <row r="346" spans="17:21" s="175" customFormat="1" x14ac:dyDescent="0.25">
      <c r="Q346" s="241"/>
      <c r="R346" s="241"/>
      <c r="S346" s="18"/>
      <c r="T346" s="241"/>
      <c r="U346" s="241"/>
    </row>
    <row r="347" spans="17:21" s="175" customFormat="1" x14ac:dyDescent="0.25">
      <c r="Q347" s="241"/>
      <c r="R347" s="241"/>
      <c r="S347" s="18"/>
      <c r="T347" s="241"/>
      <c r="U347" s="241"/>
    </row>
    <row r="348" spans="17:21" s="175" customFormat="1" x14ac:dyDescent="0.25">
      <c r="Q348" s="241"/>
      <c r="R348" s="241"/>
      <c r="S348" s="18"/>
      <c r="T348" s="241"/>
      <c r="U348" s="241"/>
    </row>
    <row r="349" spans="17:21" s="175" customFormat="1" x14ac:dyDescent="0.25">
      <c r="Q349" s="241"/>
      <c r="R349" s="241"/>
      <c r="S349" s="18"/>
      <c r="T349" s="241"/>
      <c r="U349" s="241"/>
    </row>
    <row r="350" spans="17:21" s="175" customFormat="1" x14ac:dyDescent="0.25">
      <c r="Q350" s="241"/>
      <c r="R350" s="241"/>
      <c r="S350" s="18"/>
      <c r="T350" s="241"/>
      <c r="U350" s="241"/>
    </row>
    <row r="351" spans="17:21" s="175" customFormat="1" x14ac:dyDescent="0.25">
      <c r="Q351" s="241"/>
      <c r="R351" s="241"/>
      <c r="S351" s="18"/>
      <c r="T351" s="241"/>
      <c r="U351" s="241"/>
    </row>
    <row r="352" spans="17:21" s="175" customFormat="1" x14ac:dyDescent="0.25">
      <c r="Q352" s="241"/>
      <c r="R352" s="241"/>
      <c r="S352" s="18"/>
      <c r="T352" s="241"/>
      <c r="U352" s="241"/>
    </row>
    <row r="353" spans="17:21" s="175" customFormat="1" x14ac:dyDescent="0.25">
      <c r="Q353" s="241"/>
      <c r="R353" s="241"/>
      <c r="S353" s="18"/>
      <c r="T353" s="241"/>
      <c r="U353" s="241"/>
    </row>
    <row r="354" spans="17:21" s="175" customFormat="1" x14ac:dyDescent="0.25">
      <c r="Q354" s="241"/>
      <c r="R354" s="241"/>
      <c r="S354" s="18"/>
      <c r="T354" s="241"/>
      <c r="U354" s="241"/>
    </row>
    <row r="355" spans="17:21" s="175" customFormat="1" x14ac:dyDescent="0.25">
      <c r="Q355" s="241"/>
      <c r="R355" s="241"/>
      <c r="S355" s="18"/>
      <c r="T355" s="241"/>
      <c r="U355" s="241"/>
    </row>
    <row r="356" spans="17:21" s="175" customFormat="1" x14ac:dyDescent="0.25">
      <c r="Q356" s="241"/>
      <c r="R356" s="241"/>
      <c r="S356" s="18"/>
      <c r="T356" s="241"/>
      <c r="U356" s="241"/>
    </row>
    <row r="357" spans="17:21" s="175" customFormat="1" x14ac:dyDescent="0.25">
      <c r="Q357" s="241"/>
      <c r="R357" s="241"/>
      <c r="S357" s="18"/>
      <c r="T357" s="241"/>
      <c r="U357" s="241"/>
    </row>
    <row r="358" spans="17:21" s="175" customFormat="1" x14ac:dyDescent="0.25">
      <c r="Q358" s="241"/>
      <c r="R358" s="241"/>
      <c r="S358" s="18"/>
      <c r="T358" s="241"/>
      <c r="U358" s="241"/>
    </row>
    <row r="359" spans="17:21" s="175" customFormat="1" x14ac:dyDescent="0.25">
      <c r="Q359" s="241"/>
      <c r="R359" s="241"/>
      <c r="S359" s="18"/>
      <c r="T359" s="241"/>
      <c r="U359" s="241"/>
    </row>
    <row r="360" spans="17:21" s="175" customFormat="1" x14ac:dyDescent="0.25">
      <c r="Q360" s="241"/>
      <c r="R360" s="241"/>
      <c r="S360" s="18"/>
      <c r="T360" s="241"/>
      <c r="U360" s="241"/>
    </row>
    <row r="361" spans="17:21" s="175" customFormat="1" x14ac:dyDescent="0.25">
      <c r="Q361" s="241"/>
      <c r="R361" s="241"/>
      <c r="S361" s="18"/>
      <c r="T361" s="241"/>
      <c r="U361" s="241"/>
    </row>
    <row r="362" spans="17:21" s="175" customFormat="1" x14ac:dyDescent="0.25">
      <c r="Q362" s="241"/>
      <c r="R362" s="241"/>
      <c r="S362" s="18"/>
      <c r="T362" s="241"/>
      <c r="U362" s="241"/>
    </row>
    <row r="363" spans="17:21" s="175" customFormat="1" x14ac:dyDescent="0.25">
      <c r="Q363" s="241"/>
      <c r="R363" s="241"/>
      <c r="S363" s="18"/>
      <c r="T363" s="241"/>
      <c r="U363" s="241"/>
    </row>
    <row r="364" spans="17:21" s="175" customFormat="1" x14ac:dyDescent="0.25">
      <c r="Q364" s="241"/>
      <c r="R364" s="241"/>
      <c r="S364" s="18"/>
      <c r="T364" s="241"/>
      <c r="U364" s="241"/>
    </row>
    <row r="365" spans="17:21" s="175" customFormat="1" x14ac:dyDescent="0.25">
      <c r="Q365" s="241"/>
      <c r="R365" s="241"/>
      <c r="S365" s="18"/>
      <c r="T365" s="241"/>
      <c r="U365" s="241"/>
    </row>
    <row r="366" spans="17:21" s="175" customFormat="1" x14ac:dyDescent="0.25">
      <c r="Q366" s="241"/>
      <c r="R366" s="241"/>
      <c r="S366" s="18"/>
      <c r="T366" s="241"/>
      <c r="U366" s="241"/>
    </row>
    <row r="367" spans="17:21" s="175" customFormat="1" x14ac:dyDescent="0.25">
      <c r="Q367" s="241"/>
      <c r="R367" s="241"/>
      <c r="S367" s="18"/>
      <c r="T367" s="241"/>
      <c r="U367" s="241"/>
    </row>
    <row r="368" spans="17:21" s="175" customFormat="1" x14ac:dyDescent="0.25">
      <c r="Q368" s="241"/>
      <c r="R368" s="241"/>
      <c r="S368" s="18"/>
      <c r="T368" s="241"/>
      <c r="U368" s="241"/>
    </row>
    <row r="369" spans="17:21" s="175" customFormat="1" x14ac:dyDescent="0.25">
      <c r="Q369" s="241"/>
      <c r="R369" s="241"/>
      <c r="S369" s="18"/>
      <c r="T369" s="241"/>
      <c r="U369" s="241"/>
    </row>
    <row r="370" spans="17:21" s="175" customFormat="1" x14ac:dyDescent="0.25">
      <c r="Q370" s="241"/>
      <c r="R370" s="241"/>
      <c r="S370" s="18"/>
      <c r="T370" s="241"/>
      <c r="U370" s="241"/>
    </row>
    <row r="371" spans="17:21" s="175" customFormat="1" x14ac:dyDescent="0.25">
      <c r="Q371" s="241"/>
      <c r="R371" s="241"/>
      <c r="S371" s="18"/>
      <c r="T371" s="241"/>
      <c r="U371" s="241"/>
    </row>
    <row r="372" spans="17:21" s="175" customFormat="1" x14ac:dyDescent="0.25">
      <c r="Q372" s="241"/>
      <c r="R372" s="241"/>
      <c r="S372" s="18"/>
      <c r="T372" s="241"/>
      <c r="U372" s="241"/>
    </row>
    <row r="373" spans="17:21" s="175" customFormat="1" x14ac:dyDescent="0.25">
      <c r="Q373" s="241"/>
      <c r="R373" s="241"/>
      <c r="S373" s="18"/>
      <c r="T373" s="241"/>
      <c r="U373" s="241"/>
    </row>
    <row r="374" spans="17:21" s="175" customFormat="1" x14ac:dyDescent="0.25">
      <c r="Q374" s="241"/>
      <c r="R374" s="241"/>
      <c r="S374" s="18"/>
      <c r="T374" s="241"/>
      <c r="U374" s="241"/>
    </row>
    <row r="375" spans="17:21" s="175" customFormat="1" x14ac:dyDescent="0.25">
      <c r="Q375" s="241"/>
      <c r="R375" s="241"/>
      <c r="S375" s="18"/>
      <c r="T375" s="241"/>
      <c r="U375" s="241"/>
    </row>
    <row r="376" spans="17:21" s="175" customFormat="1" x14ac:dyDescent="0.25">
      <c r="Q376" s="241"/>
      <c r="R376" s="241"/>
      <c r="S376" s="18"/>
      <c r="T376" s="241"/>
      <c r="U376" s="241"/>
    </row>
    <row r="377" spans="17:21" s="175" customFormat="1" x14ac:dyDescent="0.25">
      <c r="Q377" s="241"/>
      <c r="R377" s="241"/>
      <c r="S377" s="18"/>
      <c r="T377" s="241"/>
      <c r="U377" s="241"/>
    </row>
    <row r="378" spans="17:21" s="175" customFormat="1" x14ac:dyDescent="0.25">
      <c r="Q378" s="241"/>
      <c r="R378" s="241"/>
      <c r="S378" s="18"/>
      <c r="T378" s="241"/>
      <c r="U378" s="241"/>
    </row>
    <row r="379" spans="17:21" s="175" customFormat="1" x14ac:dyDescent="0.25">
      <c r="Q379" s="241"/>
      <c r="R379" s="241"/>
      <c r="S379" s="18"/>
      <c r="T379" s="241"/>
      <c r="U379" s="241"/>
    </row>
    <row r="380" spans="17:21" s="175" customFormat="1" x14ac:dyDescent="0.25">
      <c r="Q380" s="241"/>
      <c r="R380" s="241"/>
      <c r="S380" s="18"/>
      <c r="T380" s="241"/>
      <c r="U380" s="241"/>
    </row>
    <row r="381" spans="17:21" s="175" customFormat="1" x14ac:dyDescent="0.25">
      <c r="Q381" s="241"/>
      <c r="R381" s="241"/>
      <c r="S381" s="18"/>
      <c r="T381" s="241"/>
      <c r="U381" s="241"/>
    </row>
    <row r="382" spans="17:21" s="175" customFormat="1" x14ac:dyDescent="0.25">
      <c r="Q382" s="241"/>
      <c r="R382" s="241"/>
      <c r="S382" s="18"/>
      <c r="T382" s="241"/>
      <c r="U382" s="241"/>
    </row>
    <row r="383" spans="17:21" s="175" customFormat="1" x14ac:dyDescent="0.25">
      <c r="Q383" s="241"/>
      <c r="R383" s="241"/>
      <c r="S383" s="18"/>
      <c r="T383" s="241"/>
      <c r="U383" s="241"/>
    </row>
    <row r="384" spans="17:21" s="175" customFormat="1" x14ac:dyDescent="0.25">
      <c r="Q384" s="241"/>
      <c r="R384" s="241"/>
      <c r="S384" s="18"/>
      <c r="T384" s="241"/>
      <c r="U384" s="241"/>
    </row>
    <row r="385" spans="17:21" s="175" customFormat="1" x14ac:dyDescent="0.25">
      <c r="Q385" s="241"/>
      <c r="R385" s="241"/>
      <c r="S385" s="18"/>
      <c r="T385" s="241"/>
      <c r="U385" s="241"/>
    </row>
    <row r="386" spans="17:21" s="175" customFormat="1" x14ac:dyDescent="0.25">
      <c r="Q386" s="241"/>
      <c r="R386" s="241"/>
      <c r="S386" s="18"/>
      <c r="T386" s="241"/>
      <c r="U386" s="241"/>
    </row>
    <row r="387" spans="17:21" s="175" customFormat="1" x14ac:dyDescent="0.25">
      <c r="Q387" s="241"/>
      <c r="R387" s="241"/>
      <c r="S387" s="18"/>
      <c r="T387" s="241"/>
      <c r="U387" s="241"/>
    </row>
    <row r="388" spans="17:21" s="175" customFormat="1" x14ac:dyDescent="0.25">
      <c r="Q388" s="241"/>
      <c r="R388" s="241"/>
      <c r="S388" s="18"/>
      <c r="T388" s="241"/>
      <c r="U388" s="241"/>
    </row>
    <row r="389" spans="17:21" s="175" customFormat="1" x14ac:dyDescent="0.25">
      <c r="Q389" s="241"/>
      <c r="R389" s="241"/>
      <c r="S389" s="18"/>
      <c r="T389" s="241"/>
      <c r="U389" s="241"/>
    </row>
    <row r="390" spans="17:21" s="175" customFormat="1" x14ac:dyDescent="0.25">
      <c r="Q390" s="241"/>
      <c r="R390" s="241"/>
      <c r="S390" s="18"/>
      <c r="T390" s="241"/>
      <c r="U390" s="241"/>
    </row>
    <row r="391" spans="17:21" s="175" customFormat="1" x14ac:dyDescent="0.25">
      <c r="Q391" s="241"/>
      <c r="R391" s="241"/>
      <c r="S391" s="18"/>
      <c r="T391" s="241"/>
      <c r="U391" s="241"/>
    </row>
    <row r="392" spans="17:21" s="175" customFormat="1" x14ac:dyDescent="0.25">
      <c r="Q392" s="241"/>
      <c r="R392" s="241"/>
      <c r="S392" s="18"/>
      <c r="T392" s="241"/>
      <c r="U392" s="241"/>
    </row>
    <row r="393" spans="17:21" s="175" customFormat="1" x14ac:dyDescent="0.25">
      <c r="Q393" s="241"/>
      <c r="R393" s="241"/>
      <c r="S393" s="18"/>
      <c r="T393" s="241"/>
      <c r="U393" s="241"/>
    </row>
    <row r="394" spans="17:21" s="175" customFormat="1" x14ac:dyDescent="0.25">
      <c r="Q394" s="241"/>
      <c r="R394" s="241"/>
      <c r="S394" s="18"/>
      <c r="T394" s="241"/>
      <c r="U394" s="241"/>
    </row>
    <row r="395" spans="17:21" s="175" customFormat="1" x14ac:dyDescent="0.25">
      <c r="Q395" s="241"/>
      <c r="R395" s="241"/>
      <c r="S395" s="18"/>
      <c r="T395" s="241"/>
      <c r="U395" s="241"/>
    </row>
    <row r="396" spans="17:21" s="175" customFormat="1" x14ac:dyDescent="0.25">
      <c r="Q396" s="241"/>
      <c r="R396" s="241"/>
      <c r="S396" s="18"/>
      <c r="T396" s="241"/>
      <c r="U396" s="241"/>
    </row>
    <row r="397" spans="17:21" s="175" customFormat="1" x14ac:dyDescent="0.25">
      <c r="Q397" s="241"/>
      <c r="R397" s="241"/>
      <c r="S397" s="18"/>
      <c r="T397" s="241"/>
      <c r="U397" s="241"/>
    </row>
    <row r="398" spans="17:21" s="175" customFormat="1" x14ac:dyDescent="0.25">
      <c r="Q398" s="241"/>
      <c r="R398" s="241"/>
      <c r="S398" s="18"/>
      <c r="T398" s="241"/>
      <c r="U398" s="241"/>
    </row>
    <row r="399" spans="17:21" s="175" customFormat="1" x14ac:dyDescent="0.25">
      <c r="Q399" s="241"/>
      <c r="R399" s="241"/>
      <c r="S399" s="18"/>
      <c r="T399" s="241"/>
      <c r="U399" s="241"/>
    </row>
    <row r="400" spans="17:21" s="175" customFormat="1" x14ac:dyDescent="0.25">
      <c r="Q400" s="241"/>
      <c r="R400" s="241"/>
      <c r="S400" s="18"/>
      <c r="T400" s="241"/>
      <c r="U400" s="241"/>
    </row>
    <row r="401" spans="17:21" s="175" customFormat="1" x14ac:dyDescent="0.25">
      <c r="Q401" s="241"/>
      <c r="R401" s="241"/>
      <c r="S401" s="18"/>
      <c r="T401" s="241"/>
      <c r="U401" s="241"/>
    </row>
    <row r="402" spans="17:21" s="175" customFormat="1" x14ac:dyDescent="0.25">
      <c r="Q402" s="241"/>
      <c r="R402" s="241"/>
      <c r="S402" s="18"/>
      <c r="T402" s="241"/>
      <c r="U402" s="241"/>
    </row>
    <row r="403" spans="17:21" s="175" customFormat="1" x14ac:dyDescent="0.25">
      <c r="Q403" s="241"/>
      <c r="R403" s="241"/>
      <c r="S403" s="18"/>
      <c r="T403" s="241"/>
      <c r="U403" s="241"/>
    </row>
    <row r="404" spans="17:21" s="175" customFormat="1" x14ac:dyDescent="0.25">
      <c r="Q404" s="241"/>
      <c r="R404" s="241"/>
      <c r="S404" s="18"/>
      <c r="T404" s="241"/>
      <c r="U404" s="241"/>
    </row>
    <row r="405" spans="17:21" s="175" customFormat="1" x14ac:dyDescent="0.25">
      <c r="Q405" s="241"/>
      <c r="R405" s="241"/>
      <c r="S405" s="18"/>
      <c r="T405" s="241"/>
      <c r="U405" s="241"/>
    </row>
    <row r="406" spans="17:21" s="175" customFormat="1" x14ac:dyDescent="0.25">
      <c r="Q406" s="241"/>
      <c r="R406" s="241"/>
      <c r="S406" s="18"/>
      <c r="T406" s="241"/>
      <c r="U406" s="241"/>
    </row>
    <row r="407" spans="17:21" s="175" customFormat="1" x14ac:dyDescent="0.25">
      <c r="Q407" s="241"/>
      <c r="R407" s="241"/>
      <c r="S407" s="18"/>
      <c r="T407" s="241"/>
      <c r="U407" s="241"/>
    </row>
    <row r="408" spans="17:21" s="175" customFormat="1" x14ac:dyDescent="0.25">
      <c r="Q408" s="241"/>
      <c r="R408" s="241"/>
      <c r="S408" s="18"/>
      <c r="T408" s="241"/>
      <c r="U408" s="241"/>
    </row>
    <row r="409" spans="17:21" s="175" customFormat="1" x14ac:dyDescent="0.25">
      <c r="Q409" s="241"/>
      <c r="R409" s="241"/>
      <c r="S409" s="18"/>
      <c r="T409" s="241"/>
      <c r="U409" s="241"/>
    </row>
    <row r="410" spans="17:21" s="175" customFormat="1" x14ac:dyDescent="0.25">
      <c r="Q410" s="241"/>
      <c r="R410" s="241"/>
      <c r="S410" s="18"/>
      <c r="T410" s="241"/>
      <c r="U410" s="241"/>
    </row>
    <row r="411" spans="17:21" s="175" customFormat="1" x14ac:dyDescent="0.25">
      <c r="Q411" s="241"/>
      <c r="R411" s="241"/>
      <c r="S411" s="18"/>
      <c r="T411" s="241"/>
      <c r="U411" s="241"/>
    </row>
    <row r="412" spans="17:21" s="175" customFormat="1" x14ac:dyDescent="0.25">
      <c r="Q412" s="241"/>
      <c r="R412" s="241"/>
      <c r="S412" s="18"/>
      <c r="T412" s="241"/>
      <c r="U412" s="241"/>
    </row>
    <row r="413" spans="17:21" s="175" customFormat="1" x14ac:dyDescent="0.25">
      <c r="Q413" s="241"/>
      <c r="R413" s="241"/>
      <c r="S413" s="18"/>
      <c r="T413" s="241"/>
      <c r="U413" s="241"/>
    </row>
    <row r="414" spans="17:21" s="175" customFormat="1" x14ac:dyDescent="0.25">
      <c r="Q414" s="241"/>
      <c r="R414" s="241"/>
      <c r="S414" s="18"/>
      <c r="T414" s="241"/>
      <c r="U414" s="241"/>
    </row>
    <row r="415" spans="17:21" s="175" customFormat="1" x14ac:dyDescent="0.25">
      <c r="Q415" s="241"/>
      <c r="R415" s="241"/>
      <c r="S415" s="18"/>
      <c r="T415" s="241"/>
      <c r="U415" s="241"/>
    </row>
    <row r="416" spans="17:21" s="175" customFormat="1" x14ac:dyDescent="0.25">
      <c r="Q416" s="241"/>
      <c r="R416" s="241"/>
      <c r="S416" s="18"/>
      <c r="T416" s="241"/>
      <c r="U416" s="241"/>
    </row>
    <row r="417" spans="17:21" s="175" customFormat="1" x14ac:dyDescent="0.25">
      <c r="Q417" s="241"/>
      <c r="R417" s="241"/>
      <c r="S417" s="18"/>
      <c r="T417" s="241"/>
      <c r="U417" s="241"/>
    </row>
    <row r="418" spans="17:21" s="175" customFormat="1" x14ac:dyDescent="0.25">
      <c r="Q418" s="241"/>
      <c r="R418" s="241"/>
      <c r="S418" s="18"/>
      <c r="T418" s="241"/>
      <c r="U418" s="241"/>
    </row>
    <row r="419" spans="17:21" s="175" customFormat="1" x14ac:dyDescent="0.25">
      <c r="Q419" s="241"/>
      <c r="R419" s="241"/>
      <c r="S419" s="18"/>
      <c r="T419" s="241"/>
      <c r="U419" s="241"/>
    </row>
    <row r="420" spans="17:21" s="175" customFormat="1" x14ac:dyDescent="0.25">
      <c r="Q420" s="241"/>
      <c r="R420" s="241"/>
      <c r="S420" s="18"/>
      <c r="T420" s="241"/>
      <c r="U420" s="241"/>
    </row>
    <row r="421" spans="17:21" s="175" customFormat="1" x14ac:dyDescent="0.25">
      <c r="Q421" s="241"/>
      <c r="R421" s="241"/>
      <c r="S421" s="18"/>
      <c r="T421" s="241"/>
      <c r="U421" s="241"/>
    </row>
    <row r="422" spans="17:21" s="175" customFormat="1" x14ac:dyDescent="0.25">
      <c r="Q422" s="241"/>
      <c r="R422" s="241"/>
      <c r="S422" s="18"/>
      <c r="T422" s="241"/>
      <c r="U422" s="241"/>
    </row>
    <row r="423" spans="17:21" s="175" customFormat="1" x14ac:dyDescent="0.25">
      <c r="Q423" s="241"/>
      <c r="R423" s="241"/>
      <c r="S423" s="18"/>
      <c r="T423" s="241"/>
      <c r="U423" s="241"/>
    </row>
    <row r="424" spans="17:21" s="175" customFormat="1" x14ac:dyDescent="0.25">
      <c r="Q424" s="241"/>
      <c r="R424" s="241"/>
      <c r="S424" s="18"/>
      <c r="T424" s="241"/>
      <c r="U424" s="241"/>
    </row>
    <row r="425" spans="17:21" s="175" customFormat="1" x14ac:dyDescent="0.25">
      <c r="Q425" s="241"/>
      <c r="R425" s="241"/>
      <c r="S425" s="18"/>
      <c r="T425" s="241"/>
      <c r="U425" s="241"/>
    </row>
    <row r="426" spans="17:21" s="175" customFormat="1" x14ac:dyDescent="0.25">
      <c r="Q426" s="241"/>
      <c r="R426" s="241"/>
      <c r="S426" s="18"/>
      <c r="T426" s="241"/>
      <c r="U426" s="241"/>
    </row>
    <row r="427" spans="17:21" s="175" customFormat="1" x14ac:dyDescent="0.25">
      <c r="Q427" s="241"/>
      <c r="R427" s="241"/>
      <c r="S427" s="18"/>
      <c r="T427" s="241"/>
      <c r="U427" s="241"/>
    </row>
    <row r="428" spans="17:21" s="175" customFormat="1" x14ac:dyDescent="0.25">
      <c r="Q428" s="241"/>
      <c r="R428" s="241"/>
      <c r="S428" s="18"/>
      <c r="T428" s="241"/>
      <c r="U428" s="241"/>
    </row>
    <row r="429" spans="17:21" s="175" customFormat="1" x14ac:dyDescent="0.25">
      <c r="Q429" s="241"/>
      <c r="R429" s="241"/>
      <c r="S429" s="18"/>
      <c r="T429" s="241"/>
      <c r="U429" s="241"/>
    </row>
    <row r="430" spans="17:21" s="175" customFormat="1" x14ac:dyDescent="0.25">
      <c r="Q430" s="241"/>
      <c r="R430" s="241"/>
      <c r="S430" s="18"/>
      <c r="T430" s="241"/>
      <c r="U430" s="241"/>
    </row>
    <row r="431" spans="17:21" s="175" customFormat="1" x14ac:dyDescent="0.25">
      <c r="Q431" s="241"/>
      <c r="R431" s="241"/>
      <c r="S431" s="18"/>
      <c r="T431" s="241"/>
      <c r="U431" s="241"/>
    </row>
    <row r="432" spans="17:21" s="175" customFormat="1" x14ac:dyDescent="0.25">
      <c r="Q432" s="241"/>
      <c r="R432" s="241"/>
      <c r="S432" s="18"/>
      <c r="T432" s="241"/>
      <c r="U432" s="241"/>
    </row>
    <row r="433" spans="17:21" s="175" customFormat="1" x14ac:dyDescent="0.25">
      <c r="Q433" s="241"/>
      <c r="R433" s="241"/>
      <c r="S433" s="18"/>
      <c r="T433" s="241"/>
      <c r="U433" s="241"/>
    </row>
    <row r="434" spans="17:21" s="175" customFormat="1" x14ac:dyDescent="0.25">
      <c r="Q434" s="241"/>
      <c r="R434" s="241"/>
      <c r="S434" s="18"/>
      <c r="T434" s="241"/>
      <c r="U434" s="241"/>
    </row>
    <row r="435" spans="17:21" s="175" customFormat="1" x14ac:dyDescent="0.25">
      <c r="Q435" s="241"/>
      <c r="R435" s="241"/>
      <c r="S435" s="18"/>
      <c r="T435" s="241"/>
      <c r="U435" s="241"/>
    </row>
    <row r="436" spans="17:21" s="175" customFormat="1" x14ac:dyDescent="0.25">
      <c r="Q436" s="241"/>
      <c r="R436" s="241"/>
      <c r="S436" s="18"/>
      <c r="T436" s="241"/>
      <c r="U436" s="241"/>
    </row>
    <row r="437" spans="17:21" s="175" customFormat="1" x14ac:dyDescent="0.25">
      <c r="Q437" s="241"/>
      <c r="R437" s="241"/>
      <c r="S437" s="18"/>
      <c r="T437" s="241"/>
      <c r="U437" s="241"/>
    </row>
    <row r="438" spans="17:21" s="175" customFormat="1" x14ac:dyDescent="0.25">
      <c r="Q438" s="241"/>
      <c r="R438" s="241"/>
      <c r="S438" s="18"/>
      <c r="T438" s="241"/>
      <c r="U438" s="241"/>
    </row>
    <row r="439" spans="17:21" s="175" customFormat="1" x14ac:dyDescent="0.25">
      <c r="Q439" s="241"/>
      <c r="R439" s="241"/>
      <c r="S439" s="18"/>
      <c r="T439" s="241"/>
      <c r="U439" s="241"/>
    </row>
    <row r="440" spans="17:21" s="175" customFormat="1" x14ac:dyDescent="0.25">
      <c r="Q440" s="241"/>
      <c r="R440" s="241"/>
      <c r="S440" s="18"/>
      <c r="T440" s="241"/>
      <c r="U440" s="241"/>
    </row>
    <row r="441" spans="17:21" s="175" customFormat="1" x14ac:dyDescent="0.25">
      <c r="Q441" s="241"/>
      <c r="R441" s="241"/>
      <c r="S441" s="18"/>
      <c r="T441" s="241"/>
      <c r="U441" s="241"/>
    </row>
    <row r="442" spans="17:21" s="175" customFormat="1" x14ac:dyDescent="0.25">
      <c r="Q442" s="241"/>
      <c r="R442" s="241"/>
      <c r="S442" s="18"/>
      <c r="T442" s="241"/>
      <c r="U442" s="241"/>
    </row>
    <row r="443" spans="17:21" s="175" customFormat="1" x14ac:dyDescent="0.25">
      <c r="Q443" s="241"/>
      <c r="R443" s="241"/>
      <c r="S443" s="18"/>
      <c r="T443" s="241"/>
      <c r="U443" s="241"/>
    </row>
    <row r="444" spans="17:21" s="175" customFormat="1" x14ac:dyDescent="0.25">
      <c r="Q444" s="241"/>
      <c r="R444" s="241"/>
      <c r="S444" s="18"/>
      <c r="T444" s="241"/>
      <c r="U444" s="241"/>
    </row>
    <row r="445" spans="17:21" s="175" customFormat="1" x14ac:dyDescent="0.25">
      <c r="Q445" s="241"/>
      <c r="R445" s="241"/>
      <c r="S445" s="18"/>
      <c r="T445" s="241"/>
      <c r="U445" s="241"/>
    </row>
    <row r="446" spans="17:21" s="175" customFormat="1" x14ac:dyDescent="0.25">
      <c r="Q446" s="241"/>
      <c r="R446" s="241"/>
      <c r="S446" s="18"/>
      <c r="T446" s="241"/>
      <c r="U446" s="241"/>
    </row>
    <row r="447" spans="17:21" s="175" customFormat="1" x14ac:dyDescent="0.25">
      <c r="Q447" s="241"/>
      <c r="R447" s="241"/>
      <c r="S447" s="18"/>
      <c r="T447" s="241"/>
      <c r="U447" s="241"/>
    </row>
    <row r="448" spans="17:21" s="175" customFormat="1" x14ac:dyDescent="0.25">
      <c r="Q448" s="241"/>
      <c r="R448" s="241"/>
      <c r="S448" s="18"/>
      <c r="T448" s="241"/>
      <c r="U448" s="241"/>
    </row>
    <row r="449" spans="17:21" s="175" customFormat="1" x14ac:dyDescent="0.25">
      <c r="Q449" s="241"/>
      <c r="R449" s="241"/>
      <c r="S449" s="18"/>
      <c r="T449" s="241"/>
      <c r="U449" s="241"/>
    </row>
    <row r="450" spans="17:21" s="175" customFormat="1" x14ac:dyDescent="0.25">
      <c r="Q450" s="241"/>
      <c r="R450" s="241"/>
      <c r="S450" s="18"/>
      <c r="T450" s="241"/>
      <c r="U450" s="241"/>
    </row>
    <row r="451" spans="17:21" s="175" customFormat="1" x14ac:dyDescent="0.25">
      <c r="Q451" s="241"/>
      <c r="R451" s="241"/>
      <c r="S451" s="18"/>
      <c r="T451" s="241"/>
      <c r="U451" s="241"/>
    </row>
    <row r="452" spans="17:21" s="175" customFormat="1" x14ac:dyDescent="0.25">
      <c r="Q452" s="241"/>
      <c r="R452" s="241"/>
      <c r="S452" s="18"/>
      <c r="T452" s="241"/>
      <c r="U452" s="241"/>
    </row>
    <row r="453" spans="17:21" s="175" customFormat="1" x14ac:dyDescent="0.25">
      <c r="Q453" s="241"/>
      <c r="R453" s="241"/>
      <c r="S453" s="18"/>
      <c r="T453" s="241"/>
      <c r="U453" s="241"/>
    </row>
    <row r="454" spans="17:21" s="175" customFormat="1" x14ac:dyDescent="0.25">
      <c r="Q454" s="241"/>
      <c r="R454" s="241"/>
      <c r="S454" s="18"/>
      <c r="T454" s="241"/>
      <c r="U454" s="241"/>
    </row>
    <row r="455" spans="17:21" s="175" customFormat="1" x14ac:dyDescent="0.25">
      <c r="Q455" s="241"/>
      <c r="R455" s="241"/>
      <c r="S455" s="18"/>
      <c r="T455" s="241"/>
      <c r="U455" s="241"/>
    </row>
    <row r="456" spans="17:21" s="175" customFormat="1" x14ac:dyDescent="0.25">
      <c r="Q456" s="241"/>
      <c r="R456" s="241"/>
      <c r="S456" s="18"/>
      <c r="T456" s="241"/>
      <c r="U456" s="241"/>
    </row>
    <row r="457" spans="17:21" s="175" customFormat="1" x14ac:dyDescent="0.25">
      <c r="Q457" s="241"/>
      <c r="R457" s="241"/>
      <c r="S457" s="18"/>
      <c r="T457" s="241"/>
      <c r="U457" s="241"/>
    </row>
    <row r="458" spans="17:21" s="175" customFormat="1" x14ac:dyDescent="0.25">
      <c r="Q458" s="241"/>
      <c r="R458" s="241"/>
      <c r="S458" s="18"/>
      <c r="T458" s="241"/>
      <c r="U458" s="241"/>
    </row>
    <row r="459" spans="17:21" s="175" customFormat="1" x14ac:dyDescent="0.25">
      <c r="Q459" s="241"/>
      <c r="R459" s="241"/>
      <c r="S459" s="18"/>
      <c r="T459" s="241"/>
      <c r="U459" s="241"/>
    </row>
    <row r="460" spans="17:21" s="175" customFormat="1" x14ac:dyDescent="0.25">
      <c r="Q460" s="241"/>
      <c r="R460" s="241"/>
      <c r="S460" s="18"/>
      <c r="T460" s="241"/>
      <c r="U460" s="241"/>
    </row>
    <row r="461" spans="17:21" s="175" customFormat="1" x14ac:dyDescent="0.25">
      <c r="Q461" s="241"/>
      <c r="R461" s="241"/>
      <c r="S461" s="18"/>
      <c r="T461" s="241"/>
      <c r="U461" s="241"/>
    </row>
    <row r="462" spans="17:21" s="175" customFormat="1" x14ac:dyDescent="0.25">
      <c r="Q462" s="241"/>
      <c r="R462" s="241"/>
      <c r="S462" s="18"/>
      <c r="T462" s="241"/>
      <c r="U462" s="241"/>
    </row>
    <row r="463" spans="17:21" s="175" customFormat="1" x14ac:dyDescent="0.25">
      <c r="Q463" s="241"/>
      <c r="R463" s="241"/>
      <c r="S463" s="18"/>
      <c r="T463" s="241"/>
      <c r="U463" s="241"/>
    </row>
    <row r="464" spans="17:21" s="175" customFormat="1" x14ac:dyDescent="0.25">
      <c r="Q464" s="241"/>
      <c r="R464" s="241"/>
      <c r="S464" s="18"/>
      <c r="T464" s="241"/>
      <c r="U464" s="241"/>
    </row>
    <row r="465" spans="17:21" s="175" customFormat="1" x14ac:dyDescent="0.25">
      <c r="Q465" s="241"/>
      <c r="R465" s="241"/>
      <c r="S465" s="18"/>
      <c r="T465" s="241"/>
      <c r="U465" s="241"/>
    </row>
    <row r="466" spans="17:21" s="175" customFormat="1" x14ac:dyDescent="0.25">
      <c r="Q466" s="241"/>
      <c r="R466" s="241"/>
      <c r="S466" s="18"/>
      <c r="T466" s="241"/>
      <c r="U466" s="241"/>
    </row>
    <row r="467" spans="17:21" s="175" customFormat="1" x14ac:dyDescent="0.25">
      <c r="Q467" s="241"/>
      <c r="R467" s="241"/>
      <c r="S467" s="18"/>
      <c r="T467" s="241"/>
      <c r="U467" s="241"/>
    </row>
    <row r="468" spans="17:21" s="175" customFormat="1" x14ac:dyDescent="0.25">
      <c r="Q468" s="241"/>
      <c r="R468" s="241"/>
      <c r="S468" s="18"/>
      <c r="T468" s="241"/>
      <c r="U468" s="241"/>
    </row>
    <row r="469" spans="17:21" s="175" customFormat="1" x14ac:dyDescent="0.25">
      <c r="Q469" s="241"/>
      <c r="R469" s="241"/>
      <c r="S469" s="18"/>
      <c r="T469" s="241"/>
      <c r="U469" s="241"/>
    </row>
    <row r="470" spans="17:21" s="175" customFormat="1" x14ac:dyDescent="0.25">
      <c r="Q470" s="241"/>
      <c r="R470" s="241"/>
      <c r="S470" s="18"/>
      <c r="T470" s="241"/>
      <c r="U470" s="241"/>
    </row>
    <row r="471" spans="17:21" s="175" customFormat="1" x14ac:dyDescent="0.25">
      <c r="Q471" s="241"/>
      <c r="R471" s="241"/>
      <c r="S471" s="18"/>
      <c r="T471" s="241"/>
      <c r="U471" s="241"/>
    </row>
    <row r="472" spans="17:21" s="175" customFormat="1" x14ac:dyDescent="0.25">
      <c r="Q472" s="241"/>
      <c r="R472" s="241"/>
      <c r="S472" s="18"/>
      <c r="T472" s="241"/>
      <c r="U472" s="241"/>
    </row>
    <row r="473" spans="17:21" s="175" customFormat="1" x14ac:dyDescent="0.25">
      <c r="Q473" s="241"/>
      <c r="R473" s="241"/>
      <c r="S473" s="18"/>
      <c r="T473" s="241"/>
      <c r="U473" s="241"/>
    </row>
    <row r="474" spans="17:21" s="175" customFormat="1" x14ac:dyDescent="0.25">
      <c r="Q474" s="241"/>
      <c r="R474" s="241"/>
      <c r="S474" s="18"/>
      <c r="T474" s="241"/>
      <c r="U474" s="241"/>
    </row>
    <row r="475" spans="17:21" s="175" customFormat="1" x14ac:dyDescent="0.25">
      <c r="Q475" s="241"/>
      <c r="R475" s="241"/>
      <c r="S475" s="18"/>
      <c r="T475" s="241"/>
      <c r="U475" s="241"/>
    </row>
    <row r="476" spans="17:21" s="175" customFormat="1" x14ac:dyDescent="0.25">
      <c r="Q476" s="241"/>
      <c r="R476" s="241"/>
      <c r="S476" s="18"/>
      <c r="T476" s="241"/>
      <c r="U476" s="241"/>
    </row>
    <row r="477" spans="17:21" s="175" customFormat="1" x14ac:dyDescent="0.25">
      <c r="Q477" s="241"/>
      <c r="R477" s="241"/>
      <c r="S477" s="18"/>
      <c r="T477" s="241"/>
      <c r="U477" s="241"/>
    </row>
    <row r="478" spans="17:21" s="175" customFormat="1" x14ac:dyDescent="0.25">
      <c r="Q478" s="241"/>
      <c r="R478" s="241"/>
      <c r="S478" s="18"/>
      <c r="T478" s="241"/>
      <c r="U478" s="241"/>
    </row>
    <row r="479" spans="17:21" s="175" customFormat="1" x14ac:dyDescent="0.25">
      <c r="Q479" s="241"/>
      <c r="R479" s="241"/>
      <c r="S479" s="18"/>
      <c r="T479" s="241"/>
      <c r="U479" s="241"/>
    </row>
    <row r="480" spans="17:21" s="175" customFormat="1" x14ac:dyDescent="0.25">
      <c r="Q480" s="241"/>
      <c r="R480" s="241"/>
      <c r="S480" s="18"/>
      <c r="T480" s="241"/>
      <c r="U480" s="241"/>
    </row>
    <row r="481" spans="17:21" s="175" customFormat="1" x14ac:dyDescent="0.25">
      <c r="Q481" s="241"/>
      <c r="R481" s="241"/>
      <c r="S481" s="18"/>
      <c r="T481" s="241"/>
      <c r="U481" s="241"/>
    </row>
    <row r="482" spans="17:21" s="175" customFormat="1" x14ac:dyDescent="0.25">
      <c r="Q482" s="241"/>
      <c r="R482" s="241"/>
      <c r="S482" s="18"/>
      <c r="T482" s="241"/>
      <c r="U482" s="241"/>
    </row>
    <row r="483" spans="17:21" s="175" customFormat="1" x14ac:dyDescent="0.25">
      <c r="Q483" s="241"/>
      <c r="R483" s="241"/>
      <c r="S483" s="18"/>
      <c r="T483" s="241"/>
      <c r="U483" s="241"/>
    </row>
    <row r="484" spans="17:21" s="175" customFormat="1" x14ac:dyDescent="0.25">
      <c r="Q484" s="241"/>
      <c r="R484" s="241"/>
      <c r="S484" s="18"/>
      <c r="T484" s="241"/>
      <c r="U484" s="241"/>
    </row>
    <row r="485" spans="17:21" s="175" customFormat="1" x14ac:dyDescent="0.25">
      <c r="Q485" s="241"/>
      <c r="R485" s="241"/>
      <c r="S485" s="18"/>
      <c r="T485" s="241"/>
      <c r="U485" s="241"/>
    </row>
    <row r="486" spans="17:21" s="175" customFormat="1" x14ac:dyDescent="0.25">
      <c r="Q486" s="241"/>
      <c r="R486" s="241"/>
      <c r="S486" s="18"/>
      <c r="T486" s="241"/>
      <c r="U486" s="241"/>
    </row>
    <row r="487" spans="17:21" s="175" customFormat="1" x14ac:dyDescent="0.25">
      <c r="Q487" s="241"/>
      <c r="R487" s="241"/>
      <c r="S487" s="18"/>
      <c r="T487" s="241"/>
      <c r="U487" s="241"/>
    </row>
    <row r="488" spans="17:21" s="175" customFormat="1" x14ac:dyDescent="0.25">
      <c r="Q488" s="241"/>
      <c r="R488" s="241"/>
      <c r="S488" s="18"/>
      <c r="T488" s="241"/>
      <c r="U488" s="241"/>
    </row>
    <row r="489" spans="17:21" s="175" customFormat="1" x14ac:dyDescent="0.25">
      <c r="Q489" s="241"/>
      <c r="R489" s="241"/>
      <c r="S489" s="18"/>
      <c r="T489" s="241"/>
      <c r="U489" s="241"/>
    </row>
    <row r="490" spans="17:21" s="175" customFormat="1" x14ac:dyDescent="0.25">
      <c r="Q490" s="241"/>
      <c r="R490" s="241"/>
      <c r="S490" s="18"/>
      <c r="T490" s="241"/>
      <c r="U490" s="241"/>
    </row>
    <row r="491" spans="17:21" s="175" customFormat="1" x14ac:dyDescent="0.25">
      <c r="Q491" s="241"/>
      <c r="R491" s="241"/>
      <c r="S491" s="18"/>
      <c r="T491" s="241"/>
      <c r="U491" s="241"/>
    </row>
    <row r="492" spans="17:21" s="175" customFormat="1" x14ac:dyDescent="0.25">
      <c r="Q492" s="241"/>
      <c r="R492" s="241"/>
      <c r="S492" s="18"/>
      <c r="T492" s="241"/>
      <c r="U492" s="241"/>
    </row>
    <row r="493" spans="17:21" s="175" customFormat="1" x14ac:dyDescent="0.25">
      <c r="Q493" s="241"/>
      <c r="R493" s="241"/>
      <c r="S493" s="18"/>
      <c r="T493" s="241"/>
      <c r="U493" s="241"/>
    </row>
    <row r="494" spans="17:21" s="175" customFormat="1" x14ac:dyDescent="0.25">
      <c r="Q494" s="241"/>
      <c r="R494" s="241"/>
      <c r="S494" s="18"/>
      <c r="T494" s="241"/>
      <c r="U494" s="241"/>
    </row>
    <row r="495" spans="17:21" s="175" customFormat="1" x14ac:dyDescent="0.25">
      <c r="Q495" s="241"/>
      <c r="R495" s="241"/>
      <c r="S495" s="18"/>
      <c r="T495" s="241"/>
      <c r="U495" s="241"/>
    </row>
    <row r="496" spans="17:21" s="175" customFormat="1" x14ac:dyDescent="0.25">
      <c r="Q496" s="241"/>
      <c r="R496" s="241"/>
      <c r="S496" s="18"/>
      <c r="T496" s="241"/>
      <c r="U496" s="241"/>
    </row>
    <row r="497" spans="17:21" s="175" customFormat="1" x14ac:dyDescent="0.25">
      <c r="Q497" s="241"/>
      <c r="R497" s="241"/>
      <c r="S497" s="18"/>
      <c r="T497" s="241"/>
      <c r="U497" s="241"/>
    </row>
    <row r="498" spans="17:21" s="175" customFormat="1" x14ac:dyDescent="0.25">
      <c r="Q498" s="241"/>
      <c r="R498" s="241"/>
      <c r="S498" s="18"/>
      <c r="T498" s="241"/>
      <c r="U498" s="241"/>
    </row>
    <row r="499" spans="17:21" s="175" customFormat="1" x14ac:dyDescent="0.25">
      <c r="Q499" s="241"/>
      <c r="R499" s="241"/>
      <c r="S499" s="18"/>
      <c r="T499" s="241"/>
      <c r="U499" s="241"/>
    </row>
    <row r="500" spans="17:21" s="175" customFormat="1" x14ac:dyDescent="0.25">
      <c r="Q500" s="241"/>
      <c r="R500" s="241"/>
      <c r="S500" s="18"/>
      <c r="T500" s="241"/>
      <c r="U500" s="241"/>
    </row>
    <row r="501" spans="17:21" s="175" customFormat="1" x14ac:dyDescent="0.25">
      <c r="Q501" s="241"/>
      <c r="R501" s="241"/>
      <c r="S501" s="18"/>
      <c r="T501" s="241"/>
      <c r="U501" s="241"/>
    </row>
    <row r="502" spans="17:21" s="175" customFormat="1" x14ac:dyDescent="0.25">
      <c r="Q502" s="241"/>
      <c r="R502" s="241"/>
      <c r="S502" s="18"/>
      <c r="T502" s="241"/>
      <c r="U502" s="241"/>
    </row>
    <row r="503" spans="17:21" s="175" customFormat="1" x14ac:dyDescent="0.25">
      <c r="Q503" s="241"/>
      <c r="R503" s="241"/>
      <c r="S503" s="18"/>
      <c r="T503" s="241"/>
      <c r="U503" s="241"/>
    </row>
    <row r="504" spans="17:21" s="175" customFormat="1" x14ac:dyDescent="0.25">
      <c r="Q504" s="241"/>
      <c r="R504" s="241"/>
      <c r="S504" s="18"/>
      <c r="T504" s="241"/>
      <c r="U504" s="241"/>
    </row>
    <row r="505" spans="17:21" s="175" customFormat="1" x14ac:dyDescent="0.25">
      <c r="Q505" s="241"/>
      <c r="R505" s="241"/>
      <c r="S505" s="18"/>
      <c r="T505" s="241"/>
      <c r="U505" s="241"/>
    </row>
    <row r="506" spans="17:21" s="175" customFormat="1" x14ac:dyDescent="0.25">
      <c r="Q506" s="241"/>
      <c r="R506" s="241"/>
      <c r="S506" s="18"/>
      <c r="T506" s="241"/>
      <c r="U506" s="241"/>
    </row>
    <row r="507" spans="17:21" s="175" customFormat="1" x14ac:dyDescent="0.25">
      <c r="Q507" s="241"/>
      <c r="R507" s="241"/>
      <c r="S507" s="18"/>
      <c r="T507" s="241"/>
      <c r="U507" s="241"/>
    </row>
    <row r="508" spans="17:21" s="175" customFormat="1" x14ac:dyDescent="0.25">
      <c r="Q508" s="241"/>
      <c r="R508" s="241"/>
      <c r="S508" s="18"/>
      <c r="T508" s="241"/>
      <c r="U508" s="241"/>
    </row>
    <row r="509" spans="17:21" s="175" customFormat="1" x14ac:dyDescent="0.25">
      <c r="Q509" s="241"/>
      <c r="R509" s="241"/>
      <c r="S509" s="18"/>
      <c r="T509" s="241"/>
      <c r="U509" s="241"/>
    </row>
    <row r="510" spans="17:21" s="175" customFormat="1" x14ac:dyDescent="0.25">
      <c r="Q510" s="241"/>
      <c r="R510" s="241"/>
      <c r="S510" s="18"/>
      <c r="T510" s="241"/>
      <c r="U510" s="241"/>
    </row>
    <row r="511" spans="17:21" s="175" customFormat="1" x14ac:dyDescent="0.25">
      <c r="Q511" s="241"/>
      <c r="R511" s="241"/>
      <c r="S511" s="18"/>
      <c r="T511" s="241"/>
      <c r="U511" s="241"/>
    </row>
    <row r="512" spans="17:21" s="175" customFormat="1" x14ac:dyDescent="0.25">
      <c r="Q512" s="241"/>
      <c r="R512" s="241"/>
      <c r="S512" s="18"/>
      <c r="T512" s="241"/>
      <c r="U512" s="241"/>
    </row>
    <row r="513" spans="17:21" s="175" customFormat="1" x14ac:dyDescent="0.25">
      <c r="Q513" s="241"/>
      <c r="R513" s="241"/>
      <c r="S513" s="18"/>
      <c r="T513" s="241"/>
      <c r="U513" s="241"/>
    </row>
    <row r="514" spans="17:21" s="175" customFormat="1" x14ac:dyDescent="0.25">
      <c r="Q514" s="241"/>
      <c r="R514" s="241"/>
      <c r="S514" s="18"/>
      <c r="T514" s="241"/>
      <c r="U514" s="241"/>
    </row>
    <row r="515" spans="17:21" s="175" customFormat="1" x14ac:dyDescent="0.25">
      <c r="Q515" s="241"/>
      <c r="R515" s="241"/>
      <c r="S515" s="18"/>
      <c r="T515" s="241"/>
      <c r="U515" s="241"/>
    </row>
    <row r="516" spans="17:21" s="175" customFormat="1" x14ac:dyDescent="0.25">
      <c r="Q516" s="241"/>
      <c r="R516" s="241"/>
      <c r="S516" s="18"/>
      <c r="T516" s="241"/>
      <c r="U516" s="241"/>
    </row>
    <row r="517" spans="17:21" s="175" customFormat="1" x14ac:dyDescent="0.25">
      <c r="Q517" s="241"/>
      <c r="R517" s="241"/>
      <c r="S517" s="18"/>
      <c r="T517" s="241"/>
      <c r="U517" s="241"/>
    </row>
    <row r="518" spans="17:21" s="175" customFormat="1" x14ac:dyDescent="0.25">
      <c r="Q518" s="241"/>
      <c r="R518" s="241"/>
      <c r="S518" s="18"/>
      <c r="T518" s="241"/>
      <c r="U518" s="241"/>
    </row>
    <row r="519" spans="17:21" s="175" customFormat="1" x14ac:dyDescent="0.25">
      <c r="Q519" s="241"/>
      <c r="R519" s="241"/>
      <c r="S519" s="18"/>
      <c r="T519" s="241"/>
      <c r="U519" s="241"/>
    </row>
    <row r="520" spans="17:21" s="175" customFormat="1" x14ac:dyDescent="0.25">
      <c r="Q520" s="241"/>
      <c r="R520" s="241"/>
      <c r="S520" s="18"/>
      <c r="T520" s="241"/>
      <c r="U520" s="241"/>
    </row>
    <row r="521" spans="17:21" s="175" customFormat="1" x14ac:dyDescent="0.25">
      <c r="Q521" s="241"/>
      <c r="R521" s="241"/>
      <c r="S521" s="18"/>
      <c r="T521" s="241"/>
      <c r="U521" s="241"/>
    </row>
    <row r="522" spans="17:21" s="175" customFormat="1" x14ac:dyDescent="0.25">
      <c r="Q522" s="241"/>
      <c r="R522" s="241"/>
      <c r="S522" s="18"/>
      <c r="T522" s="241"/>
      <c r="U522" s="241"/>
    </row>
    <row r="523" spans="17:21" s="175" customFormat="1" x14ac:dyDescent="0.25">
      <c r="Q523" s="241"/>
      <c r="R523" s="241"/>
      <c r="S523" s="18"/>
      <c r="T523" s="241"/>
      <c r="U523" s="241"/>
    </row>
    <row r="524" spans="17:21" s="175" customFormat="1" x14ac:dyDescent="0.25">
      <c r="Q524" s="241"/>
      <c r="R524" s="241"/>
      <c r="S524" s="18"/>
      <c r="T524" s="241"/>
      <c r="U524" s="241"/>
    </row>
    <row r="525" spans="17:21" s="175" customFormat="1" x14ac:dyDescent="0.25">
      <c r="Q525" s="241"/>
      <c r="R525" s="241"/>
      <c r="S525" s="18"/>
      <c r="T525" s="241"/>
      <c r="U525" s="241"/>
    </row>
    <row r="526" spans="17:21" s="175" customFormat="1" x14ac:dyDescent="0.25">
      <c r="Q526" s="241"/>
      <c r="R526" s="241"/>
      <c r="S526" s="18"/>
      <c r="T526" s="241"/>
      <c r="U526" s="241"/>
    </row>
    <row r="527" spans="17:21" s="175" customFormat="1" x14ac:dyDescent="0.25">
      <c r="Q527" s="241"/>
      <c r="R527" s="241"/>
      <c r="S527" s="18"/>
      <c r="T527" s="241"/>
      <c r="U527" s="241"/>
    </row>
    <row r="528" spans="17:21" s="175" customFormat="1" x14ac:dyDescent="0.25">
      <c r="Q528" s="241"/>
      <c r="R528" s="241"/>
      <c r="S528" s="18"/>
      <c r="T528" s="241"/>
      <c r="U528" s="241"/>
    </row>
    <row r="529" spans="17:21" s="175" customFormat="1" x14ac:dyDescent="0.25">
      <c r="Q529" s="241"/>
      <c r="R529" s="241"/>
      <c r="S529" s="18"/>
      <c r="T529" s="241"/>
      <c r="U529" s="241"/>
    </row>
    <row r="530" spans="17:21" s="175" customFormat="1" x14ac:dyDescent="0.25">
      <c r="Q530" s="241"/>
      <c r="R530" s="241"/>
      <c r="S530" s="18"/>
      <c r="T530" s="241"/>
      <c r="U530" s="241"/>
    </row>
    <row r="531" spans="17:21" s="175" customFormat="1" x14ac:dyDescent="0.25">
      <c r="Q531" s="241"/>
      <c r="R531" s="241"/>
      <c r="S531" s="18"/>
      <c r="T531" s="241"/>
      <c r="U531" s="241"/>
    </row>
    <row r="532" spans="17:21" s="175" customFormat="1" x14ac:dyDescent="0.25">
      <c r="Q532" s="241"/>
      <c r="R532" s="241"/>
      <c r="S532" s="18"/>
      <c r="T532" s="241"/>
      <c r="U532" s="241"/>
    </row>
    <row r="533" spans="17:21" s="175" customFormat="1" x14ac:dyDescent="0.25">
      <c r="Q533" s="241"/>
      <c r="R533" s="241"/>
      <c r="S533" s="18"/>
      <c r="T533" s="241"/>
      <c r="U533" s="241"/>
    </row>
    <row r="534" spans="17:21" s="175" customFormat="1" x14ac:dyDescent="0.25">
      <c r="Q534" s="241"/>
      <c r="R534" s="241"/>
      <c r="S534" s="18"/>
      <c r="T534" s="241"/>
      <c r="U534" s="241"/>
    </row>
    <row r="535" spans="17:21" s="175" customFormat="1" x14ac:dyDescent="0.25">
      <c r="Q535" s="241"/>
      <c r="R535" s="241"/>
      <c r="S535" s="18"/>
      <c r="T535" s="241"/>
      <c r="U535" s="241"/>
    </row>
    <row r="536" spans="17:21" s="175" customFormat="1" x14ac:dyDescent="0.25">
      <c r="Q536" s="241"/>
      <c r="R536" s="241"/>
      <c r="S536" s="18"/>
      <c r="T536" s="241"/>
      <c r="U536" s="241"/>
    </row>
    <row r="537" spans="17:21" s="175" customFormat="1" x14ac:dyDescent="0.25">
      <c r="Q537" s="241"/>
      <c r="R537" s="241"/>
      <c r="S537" s="18"/>
      <c r="T537" s="241"/>
      <c r="U537" s="241"/>
    </row>
    <row r="538" spans="17:21" s="175" customFormat="1" x14ac:dyDescent="0.25">
      <c r="Q538" s="241"/>
      <c r="R538" s="241"/>
      <c r="S538" s="18"/>
      <c r="T538" s="241"/>
      <c r="U538" s="241"/>
    </row>
    <row r="539" spans="17:21" s="175" customFormat="1" x14ac:dyDescent="0.25">
      <c r="Q539" s="241"/>
      <c r="R539" s="241"/>
      <c r="S539" s="18"/>
      <c r="T539" s="241"/>
      <c r="U539" s="241"/>
    </row>
    <row r="540" spans="17:21" s="175" customFormat="1" x14ac:dyDescent="0.25">
      <c r="Q540" s="241"/>
      <c r="R540" s="241"/>
      <c r="S540" s="18"/>
      <c r="T540" s="241"/>
      <c r="U540" s="241"/>
    </row>
    <row r="541" spans="17:21" s="175" customFormat="1" x14ac:dyDescent="0.25">
      <c r="Q541" s="241"/>
      <c r="R541" s="241"/>
      <c r="S541" s="18"/>
      <c r="T541" s="241"/>
      <c r="U541" s="241"/>
    </row>
    <row r="542" spans="17:21" s="175" customFormat="1" x14ac:dyDescent="0.25">
      <c r="Q542" s="241"/>
      <c r="R542" s="241"/>
      <c r="S542" s="18"/>
      <c r="T542" s="241"/>
      <c r="U542" s="241"/>
    </row>
    <row r="543" spans="17:21" s="175" customFormat="1" x14ac:dyDescent="0.25">
      <c r="Q543" s="241"/>
      <c r="R543" s="241"/>
      <c r="S543" s="18"/>
      <c r="T543" s="241"/>
      <c r="U543" s="241"/>
    </row>
    <row r="544" spans="17:21" s="175" customFormat="1" x14ac:dyDescent="0.25">
      <c r="Q544" s="241"/>
      <c r="R544" s="241"/>
      <c r="S544" s="18"/>
      <c r="T544" s="241"/>
      <c r="U544" s="241"/>
    </row>
    <row r="545" spans="17:21" s="175" customFormat="1" x14ac:dyDescent="0.25">
      <c r="Q545" s="241"/>
      <c r="R545" s="241"/>
      <c r="S545" s="18"/>
      <c r="T545" s="241"/>
      <c r="U545" s="241"/>
    </row>
    <row r="546" spans="17:21" s="175" customFormat="1" x14ac:dyDescent="0.25">
      <c r="Q546" s="241"/>
      <c r="R546" s="241"/>
      <c r="S546" s="18"/>
      <c r="T546" s="241"/>
      <c r="U546" s="241"/>
    </row>
    <row r="547" spans="17:21" s="175" customFormat="1" x14ac:dyDescent="0.25">
      <c r="Q547" s="241"/>
      <c r="R547" s="241"/>
      <c r="S547" s="18"/>
      <c r="T547" s="241"/>
      <c r="U547" s="241"/>
    </row>
    <row r="548" spans="17:21" s="175" customFormat="1" x14ac:dyDescent="0.25">
      <c r="Q548" s="241"/>
      <c r="R548" s="241"/>
      <c r="S548" s="18"/>
      <c r="T548" s="241"/>
      <c r="U548" s="241"/>
    </row>
    <row r="549" spans="17:21" s="175" customFormat="1" x14ac:dyDescent="0.25">
      <c r="Q549" s="241"/>
      <c r="R549" s="241"/>
      <c r="S549" s="18"/>
      <c r="T549" s="241"/>
      <c r="U549" s="241"/>
    </row>
    <row r="550" spans="17:21" s="175" customFormat="1" x14ac:dyDescent="0.25">
      <c r="Q550" s="241"/>
      <c r="R550" s="241"/>
      <c r="S550" s="18"/>
      <c r="T550" s="241"/>
      <c r="U550" s="241"/>
    </row>
    <row r="551" spans="17:21" s="175" customFormat="1" x14ac:dyDescent="0.25">
      <c r="Q551" s="241"/>
      <c r="R551" s="241"/>
      <c r="S551" s="18"/>
      <c r="T551" s="241"/>
      <c r="U551" s="241"/>
    </row>
    <row r="552" spans="17:21" s="175" customFormat="1" x14ac:dyDescent="0.25">
      <c r="Q552" s="241"/>
      <c r="R552" s="241"/>
      <c r="S552" s="18"/>
      <c r="T552" s="241"/>
      <c r="U552" s="241"/>
    </row>
    <row r="553" spans="17:21" s="175" customFormat="1" x14ac:dyDescent="0.25">
      <c r="Q553" s="241"/>
      <c r="R553" s="241"/>
      <c r="S553" s="18"/>
      <c r="T553" s="241"/>
      <c r="U553" s="241"/>
    </row>
    <row r="554" spans="17:21" s="175" customFormat="1" x14ac:dyDescent="0.25">
      <c r="Q554" s="241"/>
      <c r="R554" s="241"/>
      <c r="S554" s="18"/>
      <c r="T554" s="241"/>
      <c r="U554" s="241"/>
    </row>
    <row r="555" spans="17:21" s="175" customFormat="1" x14ac:dyDescent="0.25">
      <c r="Q555" s="241"/>
      <c r="R555" s="241"/>
      <c r="S555" s="18"/>
      <c r="T555" s="241"/>
      <c r="U555" s="241"/>
    </row>
    <row r="556" spans="17:21" s="175" customFormat="1" x14ac:dyDescent="0.25">
      <c r="Q556" s="241"/>
      <c r="R556" s="241"/>
      <c r="S556" s="18"/>
      <c r="T556" s="241"/>
      <c r="U556" s="241"/>
    </row>
    <row r="557" spans="17:21" s="175" customFormat="1" x14ac:dyDescent="0.25">
      <c r="Q557" s="241"/>
      <c r="R557" s="241"/>
      <c r="S557" s="18"/>
      <c r="T557" s="241"/>
      <c r="U557" s="241"/>
    </row>
    <row r="558" spans="17:21" s="175" customFormat="1" x14ac:dyDescent="0.25">
      <c r="Q558" s="241"/>
      <c r="R558" s="241"/>
      <c r="S558" s="18"/>
      <c r="T558" s="241"/>
      <c r="U558" s="241"/>
    </row>
    <row r="559" spans="17:21" s="175" customFormat="1" x14ac:dyDescent="0.25">
      <c r="Q559" s="241"/>
      <c r="R559" s="241"/>
      <c r="S559" s="18"/>
      <c r="T559" s="241"/>
      <c r="U559" s="241"/>
    </row>
    <row r="560" spans="17:21" s="175" customFormat="1" x14ac:dyDescent="0.25">
      <c r="Q560" s="241"/>
      <c r="R560" s="241"/>
      <c r="S560" s="18"/>
      <c r="T560" s="241"/>
      <c r="U560" s="241"/>
    </row>
    <row r="561" spans="17:21" s="175" customFormat="1" x14ac:dyDescent="0.25">
      <c r="Q561" s="241"/>
      <c r="R561" s="241"/>
      <c r="S561" s="18"/>
      <c r="T561" s="241"/>
      <c r="U561" s="241"/>
    </row>
    <row r="562" spans="17:21" s="175" customFormat="1" x14ac:dyDescent="0.25">
      <c r="Q562" s="241"/>
      <c r="R562" s="241"/>
      <c r="S562" s="18"/>
      <c r="T562" s="241"/>
      <c r="U562" s="241"/>
    </row>
    <row r="563" spans="17:21" s="175" customFormat="1" x14ac:dyDescent="0.25">
      <c r="Q563" s="241"/>
      <c r="R563" s="241"/>
      <c r="S563" s="18"/>
      <c r="T563" s="241"/>
      <c r="U563" s="241"/>
    </row>
    <row r="564" spans="17:21" s="175" customFormat="1" x14ac:dyDescent="0.25">
      <c r="Q564" s="241"/>
      <c r="R564" s="241"/>
      <c r="S564" s="18"/>
      <c r="T564" s="241"/>
      <c r="U564" s="241"/>
    </row>
    <row r="565" spans="17:21" s="175" customFormat="1" x14ac:dyDescent="0.25">
      <c r="Q565" s="241"/>
      <c r="R565" s="241"/>
      <c r="S565" s="18"/>
      <c r="T565" s="241"/>
      <c r="U565" s="241"/>
    </row>
    <row r="566" spans="17:21" s="175" customFormat="1" x14ac:dyDescent="0.25">
      <c r="Q566" s="241"/>
      <c r="R566" s="241"/>
      <c r="S566" s="18"/>
      <c r="T566" s="241"/>
      <c r="U566" s="241"/>
    </row>
    <row r="567" spans="17:21" s="175" customFormat="1" x14ac:dyDescent="0.25">
      <c r="Q567" s="241"/>
      <c r="R567" s="241"/>
      <c r="S567" s="18"/>
      <c r="T567" s="241"/>
      <c r="U567" s="241"/>
    </row>
    <row r="568" spans="17:21" s="175" customFormat="1" x14ac:dyDescent="0.25">
      <c r="Q568" s="241"/>
      <c r="R568" s="241"/>
      <c r="S568" s="18"/>
      <c r="T568" s="241"/>
      <c r="U568" s="241"/>
    </row>
    <row r="569" spans="17:21" s="175" customFormat="1" x14ac:dyDescent="0.25">
      <c r="Q569" s="241"/>
      <c r="R569" s="241"/>
      <c r="S569" s="18"/>
      <c r="T569" s="241"/>
      <c r="U569" s="241"/>
    </row>
    <row r="570" spans="17:21" s="175" customFormat="1" x14ac:dyDescent="0.25">
      <c r="Q570" s="241"/>
      <c r="R570" s="241"/>
      <c r="S570" s="18"/>
      <c r="T570" s="241"/>
      <c r="U570" s="241"/>
    </row>
    <row r="571" spans="17:21" s="175" customFormat="1" x14ac:dyDescent="0.25">
      <c r="Q571" s="241"/>
      <c r="R571" s="241"/>
      <c r="S571" s="18"/>
      <c r="T571" s="241"/>
      <c r="U571" s="241"/>
    </row>
    <row r="572" spans="17:21" s="175" customFormat="1" x14ac:dyDescent="0.25">
      <c r="Q572" s="241"/>
      <c r="R572" s="241"/>
      <c r="S572" s="18"/>
      <c r="T572" s="241"/>
      <c r="U572" s="241"/>
    </row>
    <row r="573" spans="17:21" s="175" customFormat="1" x14ac:dyDescent="0.25">
      <c r="Q573" s="241"/>
      <c r="R573" s="241"/>
      <c r="S573" s="18"/>
      <c r="T573" s="241"/>
      <c r="U573" s="241"/>
    </row>
    <row r="574" spans="17:21" s="175" customFormat="1" x14ac:dyDescent="0.25">
      <c r="Q574" s="241"/>
      <c r="R574" s="241"/>
      <c r="S574" s="18"/>
      <c r="T574" s="241"/>
      <c r="U574" s="241"/>
    </row>
    <row r="575" spans="17:21" s="175" customFormat="1" x14ac:dyDescent="0.25">
      <c r="Q575" s="241"/>
      <c r="R575" s="241"/>
      <c r="S575" s="18"/>
      <c r="T575" s="241"/>
      <c r="U575" s="241"/>
    </row>
    <row r="576" spans="17:21" s="175" customFormat="1" x14ac:dyDescent="0.25">
      <c r="Q576" s="241"/>
      <c r="R576" s="241"/>
      <c r="S576" s="18"/>
      <c r="T576" s="241"/>
      <c r="U576" s="241"/>
    </row>
    <row r="577" spans="17:21" s="175" customFormat="1" x14ac:dyDescent="0.25">
      <c r="Q577" s="241"/>
      <c r="R577" s="241"/>
      <c r="S577" s="18"/>
      <c r="T577" s="241"/>
      <c r="U577" s="241"/>
    </row>
    <row r="578" spans="17:21" s="175" customFormat="1" x14ac:dyDescent="0.25">
      <c r="Q578" s="241"/>
      <c r="R578" s="241"/>
      <c r="S578" s="18"/>
      <c r="T578" s="241"/>
      <c r="U578" s="241"/>
    </row>
    <row r="579" spans="17:21" s="175" customFormat="1" x14ac:dyDescent="0.25">
      <c r="Q579" s="241"/>
      <c r="R579" s="241"/>
      <c r="S579" s="18"/>
      <c r="T579" s="241"/>
      <c r="U579" s="241"/>
    </row>
    <row r="580" spans="17:21" s="175" customFormat="1" x14ac:dyDescent="0.25">
      <c r="Q580" s="241"/>
      <c r="R580" s="241"/>
      <c r="S580" s="18"/>
      <c r="T580" s="241"/>
      <c r="U580" s="241"/>
    </row>
    <row r="581" spans="17:21" s="175" customFormat="1" x14ac:dyDescent="0.25">
      <c r="Q581" s="241"/>
      <c r="R581" s="241"/>
      <c r="S581" s="18"/>
      <c r="T581" s="241"/>
      <c r="U581" s="241"/>
    </row>
    <row r="582" spans="17:21" s="175" customFormat="1" x14ac:dyDescent="0.25">
      <c r="Q582" s="241"/>
      <c r="R582" s="241"/>
      <c r="S582" s="18"/>
      <c r="T582" s="241"/>
      <c r="U582" s="241"/>
    </row>
    <row r="583" spans="17:21" s="175" customFormat="1" x14ac:dyDescent="0.25">
      <c r="Q583" s="241"/>
      <c r="R583" s="241"/>
      <c r="S583" s="18"/>
      <c r="T583" s="241"/>
      <c r="U583" s="241"/>
    </row>
    <row r="584" spans="17:21" s="175" customFormat="1" x14ac:dyDescent="0.25">
      <c r="Q584" s="241"/>
      <c r="R584" s="241"/>
      <c r="S584" s="18"/>
      <c r="T584" s="241"/>
      <c r="U584" s="241"/>
    </row>
    <row r="585" spans="17:21" s="175" customFormat="1" x14ac:dyDescent="0.25">
      <c r="Q585" s="241"/>
      <c r="R585" s="241"/>
      <c r="S585" s="18"/>
      <c r="T585" s="241"/>
      <c r="U585" s="241"/>
    </row>
    <row r="586" spans="17:21" s="175" customFormat="1" x14ac:dyDescent="0.25">
      <c r="Q586" s="241"/>
      <c r="R586" s="241"/>
      <c r="S586" s="18"/>
      <c r="T586" s="241"/>
      <c r="U586" s="241"/>
    </row>
    <row r="587" spans="17:21" s="175" customFormat="1" x14ac:dyDescent="0.25">
      <c r="Q587" s="241"/>
      <c r="R587" s="241"/>
      <c r="S587" s="18"/>
      <c r="T587" s="241"/>
      <c r="U587" s="241"/>
    </row>
    <row r="588" spans="17:21" s="175" customFormat="1" x14ac:dyDescent="0.25">
      <c r="Q588" s="241"/>
      <c r="R588" s="241"/>
      <c r="S588" s="18"/>
      <c r="T588" s="241"/>
      <c r="U588" s="241"/>
    </row>
    <row r="589" spans="17:21" s="175" customFormat="1" x14ac:dyDescent="0.25">
      <c r="Q589" s="241"/>
      <c r="R589" s="241"/>
      <c r="S589" s="18"/>
      <c r="T589" s="241"/>
      <c r="U589" s="241"/>
    </row>
    <row r="590" spans="17:21" s="175" customFormat="1" x14ac:dyDescent="0.25">
      <c r="Q590" s="241"/>
      <c r="R590" s="241"/>
      <c r="S590" s="18"/>
      <c r="T590" s="241"/>
      <c r="U590" s="241"/>
    </row>
    <row r="591" spans="17:21" s="175" customFormat="1" x14ac:dyDescent="0.25">
      <c r="Q591" s="241"/>
      <c r="R591" s="241"/>
      <c r="S591" s="18"/>
      <c r="T591" s="241"/>
      <c r="U591" s="241"/>
    </row>
    <row r="592" spans="17:21" s="175" customFormat="1" x14ac:dyDescent="0.25">
      <c r="Q592" s="241"/>
      <c r="R592" s="241"/>
      <c r="S592" s="18"/>
      <c r="T592" s="241"/>
      <c r="U592" s="241"/>
    </row>
    <row r="593" spans="17:21" s="175" customFormat="1" x14ac:dyDescent="0.25">
      <c r="Q593" s="241"/>
      <c r="R593" s="241"/>
      <c r="S593" s="18"/>
      <c r="T593" s="241"/>
      <c r="U593" s="241"/>
    </row>
    <row r="594" spans="17:21" s="175" customFormat="1" x14ac:dyDescent="0.25">
      <c r="Q594" s="241"/>
      <c r="R594" s="241"/>
      <c r="S594" s="18"/>
      <c r="T594" s="241"/>
      <c r="U594" s="241"/>
    </row>
    <row r="595" spans="17:21" s="175" customFormat="1" x14ac:dyDescent="0.25">
      <c r="Q595" s="241"/>
      <c r="R595" s="241"/>
      <c r="S595" s="18"/>
      <c r="T595" s="241"/>
      <c r="U595" s="241"/>
    </row>
    <row r="596" spans="17:21" s="175" customFormat="1" x14ac:dyDescent="0.25">
      <c r="Q596" s="241"/>
      <c r="R596" s="241"/>
      <c r="S596" s="18"/>
      <c r="T596" s="241"/>
      <c r="U596" s="241"/>
    </row>
    <row r="597" spans="17:21" s="175" customFormat="1" x14ac:dyDescent="0.25">
      <c r="Q597" s="241"/>
      <c r="R597" s="241"/>
      <c r="S597" s="18"/>
      <c r="T597" s="241"/>
      <c r="U597" s="241"/>
    </row>
    <row r="598" spans="17:21" s="175" customFormat="1" x14ac:dyDescent="0.25">
      <c r="Q598" s="241"/>
      <c r="R598" s="241"/>
      <c r="S598" s="18"/>
      <c r="T598" s="241"/>
      <c r="U598" s="241"/>
    </row>
    <row r="599" spans="17:21" s="175" customFormat="1" x14ac:dyDescent="0.25">
      <c r="Q599" s="241"/>
      <c r="R599" s="241"/>
      <c r="S599" s="18"/>
      <c r="T599" s="241"/>
      <c r="U599" s="241"/>
    </row>
    <row r="600" spans="17:21" s="175" customFormat="1" x14ac:dyDescent="0.25">
      <c r="Q600" s="241"/>
      <c r="R600" s="241"/>
      <c r="S600" s="18"/>
      <c r="T600" s="241"/>
      <c r="U600" s="241"/>
    </row>
    <row r="601" spans="17:21" s="175" customFormat="1" x14ac:dyDescent="0.25">
      <c r="Q601" s="241"/>
      <c r="R601" s="241"/>
      <c r="S601" s="18"/>
      <c r="T601" s="241"/>
      <c r="U601" s="241"/>
    </row>
    <row r="602" spans="17:21" s="175" customFormat="1" x14ac:dyDescent="0.25">
      <c r="Q602" s="241"/>
      <c r="R602" s="241"/>
      <c r="S602" s="18"/>
      <c r="T602" s="241"/>
      <c r="U602" s="241"/>
    </row>
    <row r="603" spans="17:21" s="175" customFormat="1" x14ac:dyDescent="0.25">
      <c r="Q603" s="241"/>
      <c r="R603" s="241"/>
      <c r="S603" s="18"/>
      <c r="T603" s="241"/>
      <c r="U603" s="241"/>
    </row>
    <row r="604" spans="17:21" s="175" customFormat="1" x14ac:dyDescent="0.25">
      <c r="Q604" s="241"/>
      <c r="R604" s="241"/>
      <c r="S604" s="18"/>
      <c r="T604" s="241"/>
      <c r="U604" s="241"/>
    </row>
    <row r="605" spans="17:21" s="175" customFormat="1" x14ac:dyDescent="0.25">
      <c r="Q605" s="241"/>
      <c r="R605" s="241"/>
      <c r="S605" s="18"/>
      <c r="T605" s="241"/>
      <c r="U605" s="241"/>
    </row>
    <row r="606" spans="17:21" s="175" customFormat="1" x14ac:dyDescent="0.25">
      <c r="Q606" s="241"/>
      <c r="R606" s="241"/>
      <c r="S606" s="18"/>
      <c r="T606" s="241"/>
      <c r="U606" s="241"/>
    </row>
    <row r="607" spans="17:21" s="175" customFormat="1" x14ac:dyDescent="0.25">
      <c r="Q607" s="241"/>
      <c r="R607" s="241"/>
      <c r="S607" s="18"/>
      <c r="T607" s="241"/>
      <c r="U607" s="241"/>
    </row>
    <row r="608" spans="17:21" s="175" customFormat="1" x14ac:dyDescent="0.25">
      <c r="Q608" s="241"/>
      <c r="R608" s="241"/>
      <c r="S608" s="18"/>
      <c r="T608" s="241"/>
      <c r="U608" s="241"/>
    </row>
    <row r="609" spans="17:21" s="175" customFormat="1" x14ac:dyDescent="0.25">
      <c r="Q609" s="241"/>
      <c r="R609" s="241"/>
      <c r="S609" s="18"/>
      <c r="T609" s="241"/>
      <c r="U609" s="241"/>
    </row>
    <row r="610" spans="17:21" s="175" customFormat="1" x14ac:dyDescent="0.25">
      <c r="Q610" s="241"/>
      <c r="R610" s="241"/>
      <c r="S610" s="18"/>
      <c r="T610" s="241"/>
      <c r="U610" s="241"/>
    </row>
    <row r="611" spans="17:21" s="175" customFormat="1" x14ac:dyDescent="0.25">
      <c r="Q611" s="241"/>
      <c r="R611" s="241"/>
      <c r="S611" s="18"/>
      <c r="T611" s="241"/>
      <c r="U611" s="241"/>
    </row>
    <row r="612" spans="17:21" s="175" customFormat="1" x14ac:dyDescent="0.25">
      <c r="Q612" s="241"/>
      <c r="R612" s="241"/>
      <c r="S612" s="18"/>
      <c r="T612" s="241"/>
      <c r="U612" s="241"/>
    </row>
    <row r="613" spans="17:21" s="175" customFormat="1" x14ac:dyDescent="0.25">
      <c r="Q613" s="241"/>
      <c r="R613" s="241"/>
      <c r="S613" s="18"/>
      <c r="T613" s="241"/>
      <c r="U613" s="241"/>
    </row>
    <row r="614" spans="17:21" s="175" customFormat="1" x14ac:dyDescent="0.25">
      <c r="Q614" s="241"/>
      <c r="R614" s="241"/>
      <c r="S614" s="18"/>
      <c r="T614" s="241"/>
      <c r="U614" s="241"/>
    </row>
    <row r="615" spans="17:21" s="175" customFormat="1" x14ac:dyDescent="0.25">
      <c r="Q615" s="241"/>
      <c r="R615" s="241"/>
      <c r="S615" s="18"/>
      <c r="T615" s="241"/>
      <c r="U615" s="241"/>
    </row>
    <row r="616" spans="17:21" s="175" customFormat="1" x14ac:dyDescent="0.25">
      <c r="Q616" s="241"/>
      <c r="R616" s="241"/>
      <c r="S616" s="18"/>
      <c r="T616" s="241"/>
      <c r="U616" s="241"/>
    </row>
    <row r="617" spans="17:21" s="175" customFormat="1" x14ac:dyDescent="0.25">
      <c r="Q617" s="241"/>
      <c r="R617" s="241"/>
      <c r="S617" s="18"/>
      <c r="T617" s="241"/>
      <c r="U617" s="241"/>
    </row>
    <row r="618" spans="17:21" s="175" customFormat="1" x14ac:dyDescent="0.25">
      <c r="Q618" s="241"/>
      <c r="R618" s="241"/>
      <c r="S618" s="18"/>
      <c r="T618" s="241"/>
      <c r="U618" s="241"/>
    </row>
    <row r="619" spans="17:21" s="175" customFormat="1" x14ac:dyDescent="0.25">
      <c r="Q619" s="241"/>
      <c r="R619" s="241"/>
      <c r="S619" s="18"/>
      <c r="T619" s="241"/>
      <c r="U619" s="241"/>
    </row>
    <row r="620" spans="17:21" s="175" customFormat="1" x14ac:dyDescent="0.25">
      <c r="Q620" s="241"/>
      <c r="R620" s="241"/>
      <c r="S620" s="18"/>
      <c r="T620" s="241"/>
      <c r="U620" s="241"/>
    </row>
    <row r="621" spans="17:21" s="175" customFormat="1" x14ac:dyDescent="0.25">
      <c r="Q621" s="241"/>
      <c r="R621" s="241"/>
      <c r="S621" s="18"/>
      <c r="T621" s="241"/>
      <c r="U621" s="241"/>
    </row>
    <row r="622" spans="17:21" s="175" customFormat="1" x14ac:dyDescent="0.25">
      <c r="Q622" s="241"/>
      <c r="R622" s="241"/>
      <c r="S622" s="18"/>
      <c r="T622" s="241"/>
      <c r="U622" s="241"/>
    </row>
    <row r="623" spans="17:21" s="175" customFormat="1" x14ac:dyDescent="0.25">
      <c r="Q623" s="241"/>
      <c r="R623" s="241"/>
      <c r="S623" s="18"/>
      <c r="T623" s="241"/>
      <c r="U623" s="241"/>
    </row>
    <row r="624" spans="17:21" s="175" customFormat="1" x14ac:dyDescent="0.25">
      <c r="Q624" s="241"/>
      <c r="R624" s="241"/>
      <c r="S624" s="18"/>
      <c r="T624" s="241"/>
      <c r="U624" s="241"/>
    </row>
    <row r="625" spans="17:21" s="175" customFormat="1" x14ac:dyDescent="0.25">
      <c r="Q625" s="241"/>
      <c r="R625" s="241"/>
      <c r="S625" s="18"/>
      <c r="T625" s="241"/>
      <c r="U625" s="241"/>
    </row>
    <row r="626" spans="17:21" s="175" customFormat="1" x14ac:dyDescent="0.25">
      <c r="Q626" s="241"/>
      <c r="R626" s="241"/>
      <c r="S626" s="18"/>
      <c r="T626" s="241"/>
      <c r="U626" s="241"/>
    </row>
    <row r="627" spans="17:21" s="175" customFormat="1" x14ac:dyDescent="0.25">
      <c r="Q627" s="241"/>
      <c r="R627" s="241"/>
      <c r="S627" s="18"/>
      <c r="T627" s="241"/>
      <c r="U627" s="241"/>
    </row>
    <row r="628" spans="17:21" s="175" customFormat="1" x14ac:dyDescent="0.25">
      <c r="Q628" s="241"/>
      <c r="R628" s="241"/>
      <c r="S628" s="18"/>
      <c r="T628" s="241"/>
      <c r="U628" s="241"/>
    </row>
    <row r="629" spans="17:21" s="175" customFormat="1" x14ac:dyDescent="0.25">
      <c r="Q629" s="241"/>
      <c r="R629" s="241"/>
      <c r="S629" s="18"/>
      <c r="T629" s="241"/>
      <c r="U629" s="241"/>
    </row>
    <row r="630" spans="17:21" s="175" customFormat="1" x14ac:dyDescent="0.25">
      <c r="Q630" s="241"/>
      <c r="R630" s="241"/>
      <c r="S630" s="18"/>
      <c r="T630" s="241"/>
      <c r="U630" s="241"/>
    </row>
    <row r="631" spans="17:21" s="175" customFormat="1" x14ac:dyDescent="0.25">
      <c r="Q631" s="241"/>
      <c r="R631" s="241"/>
      <c r="S631" s="18"/>
      <c r="T631" s="241"/>
      <c r="U631" s="241"/>
    </row>
    <row r="632" spans="17:21" s="175" customFormat="1" x14ac:dyDescent="0.25">
      <c r="Q632" s="241"/>
      <c r="R632" s="241"/>
      <c r="S632" s="18"/>
      <c r="T632" s="241"/>
      <c r="U632" s="241"/>
    </row>
    <row r="633" spans="17:21" s="175" customFormat="1" x14ac:dyDescent="0.25">
      <c r="Q633" s="241"/>
      <c r="R633" s="241"/>
      <c r="S633" s="18"/>
      <c r="T633" s="241"/>
      <c r="U633" s="241"/>
    </row>
    <row r="634" spans="17:21" s="175" customFormat="1" x14ac:dyDescent="0.25">
      <c r="Q634" s="241"/>
      <c r="R634" s="241"/>
      <c r="S634" s="18"/>
      <c r="T634" s="241"/>
      <c r="U634" s="241"/>
    </row>
    <row r="635" spans="17:21" s="175" customFormat="1" x14ac:dyDescent="0.25">
      <c r="Q635" s="241"/>
      <c r="R635" s="241"/>
      <c r="S635" s="18"/>
      <c r="T635" s="241"/>
      <c r="U635" s="241"/>
    </row>
    <row r="636" spans="17:21" s="175" customFormat="1" x14ac:dyDescent="0.25">
      <c r="Q636" s="241"/>
      <c r="R636" s="241"/>
      <c r="S636" s="18"/>
      <c r="T636" s="241"/>
      <c r="U636" s="241"/>
    </row>
    <row r="637" spans="17:21" s="175" customFormat="1" x14ac:dyDescent="0.25">
      <c r="Q637" s="241"/>
      <c r="R637" s="241"/>
      <c r="S637" s="18"/>
      <c r="T637" s="241"/>
      <c r="U637" s="241"/>
    </row>
    <row r="638" spans="17:21" s="175" customFormat="1" x14ac:dyDescent="0.25">
      <c r="Q638" s="241"/>
      <c r="R638" s="241"/>
      <c r="S638" s="18"/>
      <c r="T638" s="241"/>
      <c r="U638" s="241"/>
    </row>
    <row r="639" spans="17:21" s="175" customFormat="1" x14ac:dyDescent="0.25">
      <c r="Q639" s="241"/>
      <c r="R639" s="241"/>
      <c r="S639" s="18"/>
      <c r="T639" s="241"/>
      <c r="U639" s="241"/>
    </row>
    <row r="640" spans="17:21" s="175" customFormat="1" x14ac:dyDescent="0.25">
      <c r="Q640" s="241"/>
      <c r="R640" s="241"/>
      <c r="S640" s="18"/>
      <c r="T640" s="241"/>
      <c r="U640" s="241"/>
    </row>
    <row r="641" spans="17:21" s="175" customFormat="1" x14ac:dyDescent="0.25">
      <c r="Q641" s="241"/>
      <c r="R641" s="241"/>
      <c r="S641" s="18"/>
      <c r="T641" s="241"/>
      <c r="U641" s="241"/>
    </row>
    <row r="642" spans="17:21" s="175" customFormat="1" x14ac:dyDescent="0.25">
      <c r="Q642" s="241"/>
      <c r="R642" s="241"/>
      <c r="S642" s="18"/>
      <c r="T642" s="241"/>
      <c r="U642" s="241"/>
    </row>
    <row r="643" spans="17:21" s="175" customFormat="1" x14ac:dyDescent="0.25">
      <c r="Q643" s="241"/>
      <c r="R643" s="241"/>
      <c r="S643" s="18"/>
      <c r="T643" s="241"/>
      <c r="U643" s="241"/>
    </row>
    <row r="644" spans="17:21" s="175" customFormat="1" x14ac:dyDescent="0.25">
      <c r="Q644" s="241"/>
      <c r="R644" s="241"/>
      <c r="S644" s="18"/>
      <c r="T644" s="241"/>
      <c r="U644" s="241"/>
    </row>
    <row r="645" spans="17:21" s="175" customFormat="1" x14ac:dyDescent="0.25">
      <c r="Q645" s="241"/>
      <c r="R645" s="241"/>
      <c r="S645" s="18"/>
      <c r="T645" s="241"/>
      <c r="U645" s="241"/>
    </row>
    <row r="646" spans="17:21" s="175" customFormat="1" x14ac:dyDescent="0.25">
      <c r="Q646" s="241"/>
      <c r="R646" s="241"/>
      <c r="S646" s="18"/>
      <c r="T646" s="241"/>
      <c r="U646" s="241"/>
    </row>
    <row r="647" spans="17:21" s="175" customFormat="1" x14ac:dyDescent="0.25">
      <c r="Q647" s="241"/>
      <c r="R647" s="241"/>
      <c r="S647" s="18"/>
      <c r="T647" s="241"/>
      <c r="U647" s="241"/>
    </row>
    <row r="648" spans="17:21" s="175" customFormat="1" x14ac:dyDescent="0.25">
      <c r="Q648" s="241"/>
      <c r="R648" s="241"/>
      <c r="S648" s="18"/>
      <c r="T648" s="241"/>
      <c r="U648" s="241"/>
    </row>
    <row r="649" spans="17:21" s="175" customFormat="1" x14ac:dyDescent="0.25">
      <c r="Q649" s="241"/>
      <c r="R649" s="241"/>
      <c r="S649" s="18"/>
      <c r="T649" s="241"/>
      <c r="U649" s="241"/>
    </row>
    <row r="650" spans="17:21" s="175" customFormat="1" x14ac:dyDescent="0.25">
      <c r="Q650" s="241"/>
      <c r="R650" s="241"/>
      <c r="S650" s="18"/>
      <c r="T650" s="241"/>
      <c r="U650" s="241"/>
    </row>
    <row r="651" spans="17:21" s="175" customFormat="1" x14ac:dyDescent="0.25">
      <c r="Q651" s="241"/>
      <c r="R651" s="241"/>
      <c r="S651" s="18"/>
      <c r="T651" s="241"/>
      <c r="U651" s="241"/>
    </row>
    <row r="652" spans="17:21" s="175" customFormat="1" x14ac:dyDescent="0.25">
      <c r="Q652" s="241"/>
      <c r="R652" s="241"/>
      <c r="S652" s="18"/>
      <c r="T652" s="241"/>
      <c r="U652" s="241"/>
    </row>
    <row r="653" spans="17:21" s="175" customFormat="1" x14ac:dyDescent="0.25">
      <c r="Q653" s="241"/>
      <c r="R653" s="241"/>
      <c r="S653" s="18"/>
      <c r="T653" s="241"/>
      <c r="U653" s="241"/>
    </row>
    <row r="654" spans="17:21" s="175" customFormat="1" x14ac:dyDescent="0.25">
      <c r="Q654" s="241"/>
      <c r="R654" s="241"/>
      <c r="S654" s="18"/>
      <c r="T654" s="241"/>
      <c r="U654" s="241"/>
    </row>
    <row r="655" spans="17:21" s="175" customFormat="1" x14ac:dyDescent="0.25">
      <c r="Q655" s="241"/>
      <c r="R655" s="241"/>
      <c r="S655" s="18"/>
      <c r="T655" s="241"/>
      <c r="U655" s="241"/>
    </row>
    <row r="656" spans="17:21" s="175" customFormat="1" x14ac:dyDescent="0.25">
      <c r="Q656" s="241"/>
      <c r="R656" s="241"/>
      <c r="S656" s="18"/>
      <c r="T656" s="241"/>
      <c r="U656" s="241"/>
    </row>
    <row r="657" spans="17:21" s="175" customFormat="1" x14ac:dyDescent="0.25">
      <c r="Q657" s="241"/>
      <c r="R657" s="241"/>
      <c r="S657" s="18"/>
      <c r="T657" s="241"/>
      <c r="U657" s="241"/>
    </row>
    <row r="658" spans="17:21" s="175" customFormat="1" x14ac:dyDescent="0.25">
      <c r="Q658" s="241"/>
      <c r="R658" s="241"/>
      <c r="S658" s="18"/>
      <c r="T658" s="241"/>
      <c r="U658" s="241"/>
    </row>
    <row r="659" spans="17:21" s="175" customFormat="1" x14ac:dyDescent="0.25">
      <c r="Q659" s="241"/>
      <c r="R659" s="241"/>
      <c r="S659" s="18"/>
      <c r="T659" s="241"/>
      <c r="U659" s="241"/>
    </row>
    <row r="660" spans="17:21" s="175" customFormat="1" x14ac:dyDescent="0.25">
      <c r="Q660" s="241"/>
      <c r="R660" s="241"/>
      <c r="S660" s="18"/>
      <c r="T660" s="241"/>
      <c r="U660" s="241"/>
    </row>
    <row r="661" spans="17:21" s="175" customFormat="1" x14ac:dyDescent="0.25">
      <c r="Q661" s="241"/>
      <c r="R661" s="241"/>
      <c r="S661" s="18"/>
      <c r="T661" s="241"/>
      <c r="U661" s="241"/>
    </row>
    <row r="662" spans="17:21" s="175" customFormat="1" x14ac:dyDescent="0.25">
      <c r="Q662" s="241"/>
      <c r="R662" s="241"/>
      <c r="S662" s="18"/>
      <c r="T662" s="241"/>
      <c r="U662" s="241"/>
    </row>
    <row r="663" spans="17:21" s="175" customFormat="1" x14ac:dyDescent="0.25">
      <c r="Q663" s="241"/>
      <c r="R663" s="241"/>
      <c r="S663" s="18"/>
      <c r="T663" s="241"/>
      <c r="U663" s="241"/>
    </row>
    <row r="664" spans="17:21" s="175" customFormat="1" x14ac:dyDescent="0.25">
      <c r="Q664" s="241"/>
      <c r="R664" s="241"/>
      <c r="S664" s="18"/>
      <c r="T664" s="241"/>
      <c r="U664" s="241"/>
    </row>
    <row r="665" spans="17:21" s="175" customFormat="1" x14ac:dyDescent="0.25">
      <c r="Q665" s="241"/>
      <c r="R665" s="241"/>
      <c r="S665" s="18"/>
      <c r="T665" s="241"/>
      <c r="U665" s="241"/>
    </row>
    <row r="666" spans="17:21" s="175" customFormat="1" x14ac:dyDescent="0.25">
      <c r="Q666" s="241"/>
      <c r="R666" s="241"/>
      <c r="S666" s="18"/>
      <c r="T666" s="241"/>
      <c r="U666" s="241"/>
    </row>
    <row r="667" spans="17:21" s="175" customFormat="1" x14ac:dyDescent="0.25">
      <c r="Q667" s="241"/>
      <c r="R667" s="241"/>
      <c r="S667" s="18"/>
      <c r="T667" s="241"/>
      <c r="U667" s="241"/>
    </row>
    <row r="668" spans="17:21" s="175" customFormat="1" x14ac:dyDescent="0.25">
      <c r="Q668" s="241"/>
      <c r="R668" s="241"/>
      <c r="S668" s="18"/>
      <c r="T668" s="241"/>
      <c r="U668" s="241"/>
    </row>
    <row r="669" spans="17:21" s="175" customFormat="1" x14ac:dyDescent="0.25">
      <c r="Q669" s="241"/>
      <c r="R669" s="241"/>
      <c r="S669" s="18"/>
      <c r="T669" s="241"/>
      <c r="U669" s="241"/>
    </row>
    <row r="670" spans="17:21" s="175" customFormat="1" x14ac:dyDescent="0.25">
      <c r="Q670" s="241"/>
      <c r="R670" s="241"/>
      <c r="S670" s="18"/>
      <c r="T670" s="241"/>
      <c r="U670" s="241"/>
    </row>
    <row r="671" spans="17:21" s="175" customFormat="1" x14ac:dyDescent="0.25">
      <c r="Q671" s="241"/>
      <c r="R671" s="241"/>
      <c r="S671" s="18"/>
      <c r="T671" s="241"/>
      <c r="U671" s="241"/>
    </row>
    <row r="672" spans="17:21" s="175" customFormat="1" x14ac:dyDescent="0.25">
      <c r="Q672" s="241"/>
      <c r="R672" s="241"/>
      <c r="S672" s="18"/>
      <c r="T672" s="241"/>
      <c r="U672" s="241"/>
    </row>
    <row r="673" spans="17:21" s="175" customFormat="1" x14ac:dyDescent="0.25">
      <c r="Q673" s="241"/>
      <c r="R673" s="241"/>
      <c r="S673" s="18"/>
      <c r="T673" s="241"/>
      <c r="U673" s="241"/>
    </row>
    <row r="674" spans="17:21" s="175" customFormat="1" x14ac:dyDescent="0.25">
      <c r="Q674" s="241"/>
      <c r="R674" s="241"/>
      <c r="S674" s="18"/>
      <c r="T674" s="241"/>
      <c r="U674" s="241"/>
    </row>
    <row r="675" spans="17:21" s="175" customFormat="1" x14ac:dyDescent="0.25">
      <c r="Q675" s="241"/>
      <c r="R675" s="241"/>
      <c r="S675" s="18"/>
      <c r="T675" s="241"/>
      <c r="U675" s="241"/>
    </row>
    <row r="676" spans="17:21" s="175" customFormat="1" x14ac:dyDescent="0.25">
      <c r="Q676" s="241"/>
      <c r="R676" s="241"/>
      <c r="S676" s="18"/>
      <c r="T676" s="241"/>
      <c r="U676" s="241"/>
    </row>
    <row r="677" spans="17:21" s="175" customFormat="1" x14ac:dyDescent="0.25">
      <c r="Q677" s="241"/>
      <c r="R677" s="241"/>
      <c r="S677" s="18"/>
      <c r="T677" s="241"/>
      <c r="U677" s="241"/>
    </row>
    <row r="678" spans="17:21" s="175" customFormat="1" x14ac:dyDescent="0.25">
      <c r="Q678" s="241"/>
      <c r="R678" s="241"/>
      <c r="S678" s="18"/>
      <c r="T678" s="241"/>
      <c r="U678" s="241"/>
    </row>
    <row r="679" spans="17:21" s="175" customFormat="1" x14ac:dyDescent="0.25">
      <c r="Q679" s="241"/>
      <c r="R679" s="241"/>
      <c r="S679" s="18"/>
      <c r="T679" s="241"/>
      <c r="U679" s="241"/>
    </row>
    <row r="680" spans="17:21" s="175" customFormat="1" x14ac:dyDescent="0.25">
      <c r="Q680" s="241"/>
      <c r="R680" s="241"/>
      <c r="S680" s="18"/>
      <c r="T680" s="241"/>
      <c r="U680" s="241"/>
    </row>
    <row r="681" spans="17:21" s="175" customFormat="1" x14ac:dyDescent="0.25">
      <c r="Q681" s="241"/>
      <c r="R681" s="241"/>
      <c r="S681" s="18"/>
      <c r="T681" s="241"/>
      <c r="U681" s="241"/>
    </row>
    <row r="682" spans="17:21" s="175" customFormat="1" x14ac:dyDescent="0.25">
      <c r="Q682" s="241"/>
      <c r="R682" s="241"/>
      <c r="S682" s="18"/>
      <c r="T682" s="241"/>
      <c r="U682" s="241"/>
    </row>
    <row r="683" spans="17:21" s="175" customFormat="1" x14ac:dyDescent="0.25">
      <c r="Q683" s="241"/>
      <c r="R683" s="241"/>
      <c r="S683" s="18"/>
      <c r="T683" s="241"/>
      <c r="U683" s="241"/>
    </row>
    <row r="684" spans="17:21" s="175" customFormat="1" x14ac:dyDescent="0.25">
      <c r="Q684" s="241"/>
      <c r="R684" s="241"/>
      <c r="S684" s="18"/>
      <c r="T684" s="241"/>
      <c r="U684" s="241"/>
    </row>
    <row r="685" spans="17:21" s="175" customFormat="1" x14ac:dyDescent="0.25">
      <c r="Q685" s="241"/>
      <c r="R685" s="241"/>
      <c r="S685" s="18"/>
      <c r="T685" s="241"/>
      <c r="U685" s="241"/>
    </row>
    <row r="686" spans="17:21" s="175" customFormat="1" x14ac:dyDescent="0.25">
      <c r="Q686" s="241"/>
      <c r="R686" s="241"/>
      <c r="S686" s="18"/>
      <c r="T686" s="241"/>
      <c r="U686" s="241"/>
    </row>
    <row r="687" spans="17:21" s="175" customFormat="1" x14ac:dyDescent="0.25">
      <c r="Q687" s="241"/>
      <c r="R687" s="241"/>
      <c r="S687" s="18"/>
      <c r="T687" s="241"/>
      <c r="U687" s="241"/>
    </row>
    <row r="688" spans="17:21" s="175" customFormat="1" x14ac:dyDescent="0.25">
      <c r="Q688" s="241"/>
      <c r="R688" s="241"/>
      <c r="S688" s="18"/>
      <c r="T688" s="241"/>
      <c r="U688" s="241"/>
    </row>
    <row r="689" spans="17:21" s="175" customFormat="1" x14ac:dyDescent="0.25">
      <c r="Q689" s="241"/>
      <c r="R689" s="241"/>
      <c r="S689" s="18"/>
      <c r="T689" s="241"/>
      <c r="U689" s="241"/>
    </row>
    <row r="690" spans="17:21" s="175" customFormat="1" x14ac:dyDescent="0.25">
      <c r="Q690" s="241"/>
      <c r="R690" s="241"/>
      <c r="S690" s="18"/>
      <c r="T690" s="241"/>
      <c r="U690" s="241"/>
    </row>
    <row r="691" spans="17:21" s="175" customFormat="1" x14ac:dyDescent="0.25">
      <c r="Q691" s="241"/>
      <c r="R691" s="241"/>
      <c r="S691" s="18"/>
      <c r="T691" s="241"/>
      <c r="U691" s="241"/>
    </row>
    <row r="692" spans="17:21" s="175" customFormat="1" x14ac:dyDescent="0.25">
      <c r="Q692" s="241"/>
      <c r="R692" s="241"/>
      <c r="S692" s="18"/>
      <c r="T692" s="241"/>
      <c r="U692" s="241"/>
    </row>
    <row r="693" spans="17:21" s="175" customFormat="1" x14ac:dyDescent="0.25">
      <c r="Q693" s="241"/>
      <c r="R693" s="241"/>
      <c r="S693" s="18"/>
      <c r="T693" s="241"/>
      <c r="U693" s="241"/>
    </row>
    <row r="694" spans="17:21" s="175" customFormat="1" x14ac:dyDescent="0.25">
      <c r="Q694" s="241"/>
      <c r="R694" s="241"/>
      <c r="S694" s="18"/>
      <c r="T694" s="241"/>
      <c r="U694" s="241"/>
    </row>
    <row r="695" spans="17:21" s="175" customFormat="1" x14ac:dyDescent="0.25">
      <c r="Q695" s="241"/>
      <c r="R695" s="241"/>
      <c r="S695" s="18"/>
      <c r="T695" s="241"/>
      <c r="U695" s="241"/>
    </row>
    <row r="696" spans="17:21" s="175" customFormat="1" x14ac:dyDescent="0.25">
      <c r="Q696" s="241"/>
      <c r="R696" s="241"/>
      <c r="S696" s="18"/>
      <c r="T696" s="241"/>
      <c r="U696" s="241"/>
    </row>
    <row r="697" spans="17:21" s="175" customFormat="1" x14ac:dyDescent="0.25">
      <c r="Q697" s="241"/>
      <c r="R697" s="241"/>
      <c r="S697" s="18"/>
      <c r="T697" s="241"/>
      <c r="U697" s="241"/>
    </row>
    <row r="698" spans="17:21" s="175" customFormat="1" x14ac:dyDescent="0.25">
      <c r="Q698" s="241"/>
      <c r="R698" s="241"/>
      <c r="S698" s="18"/>
      <c r="T698" s="241"/>
      <c r="U698" s="241"/>
    </row>
    <row r="699" spans="17:21" s="175" customFormat="1" x14ac:dyDescent="0.25">
      <c r="Q699" s="241"/>
      <c r="R699" s="241"/>
      <c r="S699" s="18"/>
      <c r="T699" s="241"/>
      <c r="U699" s="241"/>
    </row>
    <row r="700" spans="17:21" s="175" customFormat="1" x14ac:dyDescent="0.25">
      <c r="Q700" s="241"/>
      <c r="R700" s="241"/>
      <c r="S700" s="18"/>
      <c r="T700" s="241"/>
      <c r="U700" s="241"/>
    </row>
    <row r="701" spans="17:21" s="175" customFormat="1" x14ac:dyDescent="0.25">
      <c r="Q701" s="241"/>
      <c r="R701" s="241"/>
      <c r="S701" s="18"/>
      <c r="T701" s="241"/>
      <c r="U701" s="241"/>
    </row>
    <row r="702" spans="17:21" s="175" customFormat="1" x14ac:dyDescent="0.25">
      <c r="Q702" s="241"/>
      <c r="R702" s="241"/>
      <c r="S702" s="18"/>
      <c r="T702" s="241"/>
      <c r="U702" s="241"/>
    </row>
    <row r="703" spans="17:21" s="175" customFormat="1" x14ac:dyDescent="0.25">
      <c r="Q703" s="241"/>
      <c r="R703" s="241"/>
      <c r="S703" s="18"/>
      <c r="T703" s="241"/>
      <c r="U703" s="241"/>
    </row>
    <row r="704" spans="17:21" s="175" customFormat="1" x14ac:dyDescent="0.25">
      <c r="Q704" s="241"/>
      <c r="R704" s="241"/>
      <c r="S704" s="18"/>
      <c r="T704" s="241"/>
      <c r="U704" s="241"/>
    </row>
    <row r="705" spans="17:21" s="175" customFormat="1" x14ac:dyDescent="0.25">
      <c r="Q705" s="241"/>
      <c r="R705" s="241"/>
      <c r="S705" s="18"/>
      <c r="T705" s="241"/>
      <c r="U705" s="241"/>
    </row>
    <row r="706" spans="17:21" s="175" customFormat="1" x14ac:dyDescent="0.25">
      <c r="Q706" s="241"/>
      <c r="R706" s="241"/>
      <c r="S706" s="18"/>
      <c r="T706" s="241"/>
      <c r="U706" s="241"/>
    </row>
    <row r="707" spans="17:21" s="175" customFormat="1" x14ac:dyDescent="0.25">
      <c r="Q707" s="241"/>
      <c r="R707" s="241"/>
      <c r="S707" s="18"/>
      <c r="T707" s="241"/>
      <c r="U707" s="241"/>
    </row>
    <row r="708" spans="17:21" s="175" customFormat="1" x14ac:dyDescent="0.25">
      <c r="Q708" s="241"/>
      <c r="R708" s="241"/>
      <c r="S708" s="18"/>
      <c r="T708" s="241"/>
      <c r="U708" s="241"/>
    </row>
    <row r="709" spans="17:21" s="175" customFormat="1" x14ac:dyDescent="0.25">
      <c r="Q709" s="241"/>
      <c r="R709" s="241"/>
      <c r="S709" s="18"/>
      <c r="T709" s="241"/>
      <c r="U709" s="241"/>
    </row>
    <row r="710" spans="17:21" s="175" customFormat="1" x14ac:dyDescent="0.25">
      <c r="Q710" s="241"/>
      <c r="R710" s="241"/>
      <c r="S710" s="18"/>
      <c r="T710" s="241"/>
      <c r="U710" s="241"/>
    </row>
    <row r="711" spans="17:21" s="175" customFormat="1" x14ac:dyDescent="0.25">
      <c r="Q711" s="241"/>
      <c r="R711" s="241"/>
      <c r="S711" s="18"/>
      <c r="T711" s="241"/>
      <c r="U711" s="241"/>
    </row>
    <row r="712" spans="17:21" s="175" customFormat="1" x14ac:dyDescent="0.25">
      <c r="Q712" s="241"/>
      <c r="R712" s="241"/>
      <c r="S712" s="18"/>
      <c r="T712" s="241"/>
      <c r="U712" s="241"/>
    </row>
    <row r="713" spans="17:21" s="175" customFormat="1" x14ac:dyDescent="0.25">
      <c r="Q713" s="241"/>
      <c r="R713" s="241"/>
      <c r="S713" s="18"/>
      <c r="T713" s="241"/>
      <c r="U713" s="241"/>
    </row>
    <row r="714" spans="17:21" s="175" customFormat="1" x14ac:dyDescent="0.25">
      <c r="Q714" s="241"/>
      <c r="R714" s="241"/>
      <c r="S714" s="18"/>
      <c r="T714" s="241"/>
      <c r="U714" s="241"/>
    </row>
    <row r="715" spans="17:21" s="175" customFormat="1" x14ac:dyDescent="0.25">
      <c r="Q715" s="241"/>
      <c r="R715" s="241"/>
      <c r="S715" s="18"/>
      <c r="T715" s="241"/>
      <c r="U715" s="241"/>
    </row>
    <row r="716" spans="17:21" s="175" customFormat="1" x14ac:dyDescent="0.25">
      <c r="Q716" s="241"/>
      <c r="R716" s="241"/>
      <c r="S716" s="18"/>
      <c r="T716" s="241"/>
      <c r="U716" s="241"/>
    </row>
    <row r="717" spans="17:21" s="175" customFormat="1" x14ac:dyDescent="0.25">
      <c r="Q717" s="241"/>
      <c r="R717" s="241"/>
      <c r="S717" s="18"/>
      <c r="T717" s="241"/>
      <c r="U717" s="241"/>
    </row>
    <row r="718" spans="17:21" s="175" customFormat="1" x14ac:dyDescent="0.25">
      <c r="Q718" s="241"/>
      <c r="R718" s="241"/>
      <c r="S718" s="18"/>
      <c r="T718" s="241"/>
      <c r="U718" s="241"/>
    </row>
    <row r="719" spans="17:21" s="175" customFormat="1" x14ac:dyDescent="0.25">
      <c r="Q719" s="241"/>
      <c r="R719" s="241"/>
      <c r="S719" s="18"/>
      <c r="T719" s="241"/>
      <c r="U719" s="241"/>
    </row>
    <row r="720" spans="17:21" s="175" customFormat="1" x14ac:dyDescent="0.25">
      <c r="Q720" s="241"/>
      <c r="R720" s="241"/>
      <c r="S720" s="18"/>
      <c r="T720" s="241"/>
      <c r="U720" s="241"/>
    </row>
    <row r="721" spans="17:21" s="175" customFormat="1" x14ac:dyDescent="0.25">
      <c r="Q721" s="241"/>
      <c r="R721" s="241"/>
      <c r="S721" s="18"/>
      <c r="T721" s="241"/>
      <c r="U721" s="241"/>
    </row>
    <row r="722" spans="17:21" s="175" customFormat="1" x14ac:dyDescent="0.25">
      <c r="Q722" s="241"/>
      <c r="R722" s="241"/>
      <c r="S722" s="18"/>
      <c r="T722" s="241"/>
      <c r="U722" s="241"/>
    </row>
    <row r="723" spans="17:21" s="175" customFormat="1" x14ac:dyDescent="0.25">
      <c r="Q723" s="241"/>
      <c r="R723" s="241"/>
      <c r="S723" s="18"/>
      <c r="T723" s="241"/>
      <c r="U723" s="241"/>
    </row>
    <row r="724" spans="17:21" s="175" customFormat="1" x14ac:dyDescent="0.25">
      <c r="Q724" s="241"/>
      <c r="R724" s="241"/>
      <c r="S724" s="18"/>
      <c r="T724" s="241"/>
      <c r="U724" s="241"/>
    </row>
    <row r="725" spans="17:21" s="175" customFormat="1" x14ac:dyDescent="0.25">
      <c r="Q725" s="241"/>
      <c r="R725" s="241"/>
      <c r="S725" s="18"/>
      <c r="T725" s="241"/>
      <c r="U725" s="241"/>
    </row>
    <row r="726" spans="17:21" s="175" customFormat="1" x14ac:dyDescent="0.25">
      <c r="Q726" s="241"/>
      <c r="R726" s="241"/>
      <c r="S726" s="18"/>
      <c r="T726" s="241"/>
      <c r="U726" s="241"/>
    </row>
    <row r="727" spans="17:21" s="175" customFormat="1" x14ac:dyDescent="0.25">
      <c r="Q727" s="241"/>
      <c r="R727" s="241"/>
      <c r="S727" s="18"/>
      <c r="T727" s="241"/>
      <c r="U727" s="241"/>
    </row>
    <row r="728" spans="17:21" s="175" customFormat="1" x14ac:dyDescent="0.25">
      <c r="Q728" s="241"/>
      <c r="R728" s="241"/>
      <c r="S728" s="18"/>
      <c r="T728" s="241"/>
      <c r="U728" s="241"/>
    </row>
    <row r="729" spans="17:21" s="175" customFormat="1" x14ac:dyDescent="0.25">
      <c r="Q729" s="241"/>
      <c r="R729" s="241"/>
      <c r="S729" s="18"/>
      <c r="T729" s="241"/>
      <c r="U729" s="241"/>
    </row>
    <row r="730" spans="17:21" s="175" customFormat="1" x14ac:dyDescent="0.25">
      <c r="Q730" s="241"/>
      <c r="R730" s="241"/>
      <c r="S730" s="18"/>
      <c r="T730" s="241"/>
      <c r="U730" s="241"/>
    </row>
    <row r="731" spans="17:21" s="175" customFormat="1" x14ac:dyDescent="0.25">
      <c r="Q731" s="241"/>
      <c r="R731" s="241"/>
      <c r="S731" s="18"/>
      <c r="T731" s="241"/>
      <c r="U731" s="241"/>
    </row>
    <row r="732" spans="17:21" s="175" customFormat="1" x14ac:dyDescent="0.25">
      <c r="Q732" s="241"/>
      <c r="R732" s="241"/>
      <c r="S732" s="18"/>
      <c r="T732" s="241"/>
      <c r="U732" s="241"/>
    </row>
    <row r="733" spans="17:21" s="175" customFormat="1" x14ac:dyDescent="0.25">
      <c r="Q733" s="241"/>
      <c r="R733" s="241"/>
      <c r="S733" s="18"/>
      <c r="T733" s="241"/>
      <c r="U733" s="241"/>
    </row>
    <row r="734" spans="17:21" s="175" customFormat="1" x14ac:dyDescent="0.25">
      <c r="Q734" s="241"/>
      <c r="R734" s="241"/>
      <c r="S734" s="18"/>
      <c r="T734" s="241"/>
      <c r="U734" s="241"/>
    </row>
    <row r="735" spans="17:21" s="175" customFormat="1" x14ac:dyDescent="0.25">
      <c r="Q735" s="241"/>
      <c r="R735" s="241"/>
      <c r="S735" s="18"/>
      <c r="T735" s="241"/>
      <c r="U735" s="241"/>
    </row>
    <row r="736" spans="17:21" s="175" customFormat="1" x14ac:dyDescent="0.25">
      <c r="Q736" s="241"/>
      <c r="R736" s="241"/>
      <c r="S736" s="18"/>
      <c r="T736" s="241"/>
      <c r="U736" s="241"/>
    </row>
    <row r="737" spans="17:21" s="175" customFormat="1" x14ac:dyDescent="0.25">
      <c r="Q737" s="241"/>
      <c r="R737" s="241"/>
      <c r="S737" s="18"/>
      <c r="T737" s="241"/>
      <c r="U737" s="241"/>
    </row>
    <row r="738" spans="17:21" s="175" customFormat="1" x14ac:dyDescent="0.25">
      <c r="Q738" s="241"/>
      <c r="R738" s="241"/>
      <c r="S738" s="18"/>
      <c r="T738" s="241"/>
      <c r="U738" s="241"/>
    </row>
    <row r="739" spans="17:21" s="175" customFormat="1" x14ac:dyDescent="0.25">
      <c r="Q739" s="241"/>
      <c r="R739" s="241"/>
      <c r="S739" s="18"/>
      <c r="T739" s="241"/>
      <c r="U739" s="241"/>
    </row>
    <row r="740" spans="17:21" s="175" customFormat="1" x14ac:dyDescent="0.25">
      <c r="Q740" s="241"/>
      <c r="R740" s="241"/>
      <c r="S740" s="18"/>
      <c r="T740" s="241"/>
      <c r="U740" s="241"/>
    </row>
    <row r="741" spans="17:21" s="175" customFormat="1" x14ac:dyDescent="0.25">
      <c r="Q741" s="241"/>
      <c r="R741" s="241"/>
      <c r="S741" s="18"/>
      <c r="T741" s="241"/>
      <c r="U741" s="241"/>
    </row>
    <row r="742" spans="17:21" s="175" customFormat="1" x14ac:dyDescent="0.25">
      <c r="Q742" s="241"/>
      <c r="R742" s="241"/>
      <c r="S742" s="18"/>
      <c r="T742" s="241"/>
      <c r="U742" s="241"/>
    </row>
    <row r="743" spans="17:21" s="175" customFormat="1" x14ac:dyDescent="0.25">
      <c r="Q743" s="241"/>
      <c r="R743" s="241"/>
      <c r="S743" s="18"/>
      <c r="T743" s="241"/>
      <c r="U743" s="241"/>
    </row>
    <row r="744" spans="17:21" s="175" customFormat="1" x14ac:dyDescent="0.25">
      <c r="Q744" s="241"/>
      <c r="R744" s="241"/>
      <c r="S744" s="18"/>
      <c r="T744" s="241"/>
      <c r="U744" s="241"/>
    </row>
    <row r="745" spans="17:21" s="175" customFormat="1" x14ac:dyDescent="0.25">
      <c r="Q745" s="241"/>
      <c r="R745" s="241"/>
      <c r="S745" s="18"/>
      <c r="T745" s="241"/>
      <c r="U745" s="241"/>
    </row>
    <row r="746" spans="17:21" s="175" customFormat="1" x14ac:dyDescent="0.25">
      <c r="Q746" s="241"/>
      <c r="R746" s="241"/>
      <c r="S746" s="18"/>
      <c r="T746" s="241"/>
      <c r="U746" s="241"/>
    </row>
    <row r="747" spans="17:21" s="175" customFormat="1" x14ac:dyDescent="0.25">
      <c r="Q747" s="241"/>
      <c r="R747" s="241"/>
      <c r="S747" s="18"/>
      <c r="T747" s="241"/>
      <c r="U747" s="241"/>
    </row>
    <row r="748" spans="17:21" s="175" customFormat="1" x14ac:dyDescent="0.25">
      <c r="Q748" s="241"/>
      <c r="R748" s="241"/>
      <c r="S748" s="18"/>
      <c r="T748" s="241"/>
      <c r="U748" s="241"/>
    </row>
    <row r="749" spans="17:21" s="175" customFormat="1" x14ac:dyDescent="0.25">
      <c r="Q749" s="241"/>
      <c r="R749" s="241"/>
      <c r="S749" s="18"/>
      <c r="T749" s="241"/>
      <c r="U749" s="241"/>
    </row>
    <row r="750" spans="17:21" s="175" customFormat="1" x14ac:dyDescent="0.25">
      <c r="Q750" s="241"/>
      <c r="R750" s="241"/>
      <c r="S750" s="18"/>
      <c r="T750" s="241"/>
      <c r="U750" s="241"/>
    </row>
    <row r="751" spans="17:21" s="175" customFormat="1" x14ac:dyDescent="0.25">
      <c r="Q751" s="241"/>
      <c r="R751" s="241"/>
      <c r="S751" s="18"/>
      <c r="T751" s="241"/>
      <c r="U751" s="241"/>
    </row>
    <row r="752" spans="17:21" s="175" customFormat="1" x14ac:dyDescent="0.25">
      <c r="Q752" s="241"/>
      <c r="R752" s="241"/>
      <c r="S752" s="18"/>
      <c r="T752" s="241"/>
      <c r="U752" s="241"/>
    </row>
    <row r="753" spans="17:21" s="175" customFormat="1" x14ac:dyDescent="0.25">
      <c r="Q753" s="241"/>
      <c r="R753" s="241"/>
      <c r="S753" s="18"/>
      <c r="T753" s="241"/>
      <c r="U753" s="241"/>
    </row>
    <row r="754" spans="17:21" s="175" customFormat="1" x14ac:dyDescent="0.25">
      <c r="Q754" s="241"/>
      <c r="R754" s="241"/>
      <c r="S754" s="18"/>
      <c r="T754" s="241"/>
      <c r="U754" s="241"/>
    </row>
    <row r="755" spans="17:21" s="175" customFormat="1" x14ac:dyDescent="0.25">
      <c r="Q755" s="241"/>
      <c r="R755" s="241"/>
      <c r="S755" s="18"/>
      <c r="T755" s="241"/>
      <c r="U755" s="241"/>
    </row>
    <row r="756" spans="17:21" s="175" customFormat="1" x14ac:dyDescent="0.25">
      <c r="Q756" s="241"/>
      <c r="R756" s="241"/>
      <c r="S756" s="18"/>
      <c r="T756" s="241"/>
      <c r="U756" s="241"/>
    </row>
    <row r="757" spans="17:21" s="175" customFormat="1" x14ac:dyDescent="0.25">
      <c r="Q757" s="241"/>
      <c r="R757" s="241"/>
      <c r="S757" s="18"/>
      <c r="T757" s="241"/>
      <c r="U757" s="241"/>
    </row>
    <row r="758" spans="17:21" s="175" customFormat="1" x14ac:dyDescent="0.25">
      <c r="Q758" s="241"/>
      <c r="R758" s="241"/>
      <c r="S758" s="18"/>
      <c r="T758" s="241"/>
      <c r="U758" s="241"/>
    </row>
    <row r="759" spans="17:21" s="175" customFormat="1" x14ac:dyDescent="0.25">
      <c r="Q759" s="241"/>
      <c r="R759" s="241"/>
      <c r="S759" s="18"/>
      <c r="T759" s="241"/>
      <c r="U759" s="241"/>
    </row>
    <row r="760" spans="17:21" s="175" customFormat="1" x14ac:dyDescent="0.25">
      <c r="Q760" s="241"/>
      <c r="R760" s="241"/>
      <c r="S760" s="18"/>
      <c r="T760" s="241"/>
      <c r="U760" s="241"/>
    </row>
    <row r="761" spans="17:21" s="175" customFormat="1" x14ac:dyDescent="0.25">
      <c r="Q761" s="241"/>
      <c r="R761" s="241"/>
      <c r="S761" s="18"/>
      <c r="T761" s="241"/>
      <c r="U761" s="241"/>
    </row>
    <row r="762" spans="17:21" s="175" customFormat="1" x14ac:dyDescent="0.25">
      <c r="Q762" s="241"/>
      <c r="R762" s="241"/>
      <c r="S762" s="18"/>
      <c r="T762" s="241"/>
      <c r="U762" s="241"/>
    </row>
    <row r="763" spans="17:21" s="175" customFormat="1" x14ac:dyDescent="0.25">
      <c r="Q763" s="241"/>
      <c r="R763" s="241"/>
      <c r="S763" s="18"/>
      <c r="T763" s="241"/>
      <c r="U763" s="241"/>
    </row>
    <row r="764" spans="17:21" s="175" customFormat="1" x14ac:dyDescent="0.25">
      <c r="Q764" s="241"/>
      <c r="R764" s="241"/>
      <c r="S764" s="18"/>
      <c r="T764" s="241"/>
      <c r="U764" s="241"/>
    </row>
    <row r="765" spans="17:21" s="175" customFormat="1" x14ac:dyDescent="0.25">
      <c r="Q765" s="241"/>
      <c r="R765" s="241"/>
      <c r="S765" s="18"/>
      <c r="T765" s="241"/>
      <c r="U765" s="241"/>
    </row>
    <row r="766" spans="17:21" s="175" customFormat="1" x14ac:dyDescent="0.25">
      <c r="Q766" s="241"/>
      <c r="R766" s="241"/>
      <c r="S766" s="18"/>
      <c r="T766" s="241"/>
      <c r="U766" s="241"/>
    </row>
    <row r="767" spans="17:21" s="175" customFormat="1" x14ac:dyDescent="0.25">
      <c r="Q767" s="241"/>
      <c r="R767" s="241"/>
      <c r="S767" s="18"/>
      <c r="T767" s="241"/>
      <c r="U767" s="241"/>
    </row>
    <row r="768" spans="17:21" s="175" customFormat="1" x14ac:dyDescent="0.25">
      <c r="Q768" s="241"/>
      <c r="R768" s="241"/>
      <c r="S768" s="18"/>
      <c r="T768" s="241"/>
      <c r="U768" s="241"/>
    </row>
    <row r="769" spans="17:21" s="175" customFormat="1" x14ac:dyDescent="0.25">
      <c r="Q769" s="241"/>
      <c r="R769" s="241"/>
      <c r="S769" s="18"/>
      <c r="T769" s="241"/>
      <c r="U769" s="241"/>
    </row>
    <row r="770" spans="17:21" s="175" customFormat="1" x14ac:dyDescent="0.25">
      <c r="Q770" s="241"/>
      <c r="R770" s="241"/>
      <c r="S770" s="18"/>
      <c r="T770" s="241"/>
      <c r="U770" s="241"/>
    </row>
    <row r="771" spans="17:21" s="175" customFormat="1" x14ac:dyDescent="0.25">
      <c r="Q771" s="241"/>
      <c r="R771" s="241"/>
      <c r="S771" s="18"/>
      <c r="T771" s="241"/>
      <c r="U771" s="241"/>
    </row>
    <row r="772" spans="17:21" s="175" customFormat="1" x14ac:dyDescent="0.25">
      <c r="Q772" s="241"/>
      <c r="R772" s="241"/>
      <c r="S772" s="18"/>
      <c r="T772" s="241"/>
      <c r="U772" s="241"/>
    </row>
    <row r="773" spans="17:21" s="175" customFormat="1" x14ac:dyDescent="0.25">
      <c r="Q773" s="241"/>
      <c r="R773" s="241"/>
      <c r="S773" s="18"/>
      <c r="T773" s="241"/>
      <c r="U773" s="241"/>
    </row>
    <row r="774" spans="17:21" s="175" customFormat="1" x14ac:dyDescent="0.25">
      <c r="Q774" s="241"/>
      <c r="R774" s="241"/>
      <c r="S774" s="18"/>
      <c r="T774" s="241"/>
      <c r="U774" s="241"/>
    </row>
    <row r="775" spans="17:21" s="175" customFormat="1" x14ac:dyDescent="0.25">
      <c r="Q775" s="241"/>
      <c r="R775" s="241"/>
      <c r="S775" s="18"/>
      <c r="T775" s="241"/>
      <c r="U775" s="241"/>
    </row>
    <row r="776" spans="17:21" s="175" customFormat="1" x14ac:dyDescent="0.25">
      <c r="Q776" s="241"/>
      <c r="R776" s="241"/>
      <c r="S776" s="18"/>
      <c r="T776" s="241"/>
      <c r="U776" s="241"/>
    </row>
    <row r="777" spans="17:21" s="175" customFormat="1" x14ac:dyDescent="0.25">
      <c r="Q777" s="241"/>
      <c r="R777" s="241"/>
      <c r="S777" s="18"/>
      <c r="T777" s="241"/>
      <c r="U777" s="241"/>
    </row>
    <row r="778" spans="17:21" s="175" customFormat="1" x14ac:dyDescent="0.25">
      <c r="Q778" s="241"/>
      <c r="R778" s="241"/>
      <c r="S778" s="18"/>
      <c r="T778" s="241"/>
      <c r="U778" s="241"/>
    </row>
    <row r="779" spans="17:21" s="175" customFormat="1" x14ac:dyDescent="0.25">
      <c r="Q779" s="241"/>
      <c r="R779" s="241"/>
      <c r="S779" s="18"/>
      <c r="T779" s="241"/>
      <c r="U779" s="241"/>
    </row>
    <row r="780" spans="17:21" s="175" customFormat="1" x14ac:dyDescent="0.25">
      <c r="Q780" s="241"/>
      <c r="R780" s="241"/>
      <c r="S780" s="18"/>
      <c r="T780" s="241"/>
      <c r="U780" s="241"/>
    </row>
    <row r="781" spans="17:21" s="175" customFormat="1" x14ac:dyDescent="0.25">
      <c r="Q781" s="241"/>
      <c r="R781" s="241"/>
      <c r="S781" s="18"/>
      <c r="T781" s="241"/>
      <c r="U781" s="241"/>
    </row>
    <row r="782" spans="17:21" s="175" customFormat="1" x14ac:dyDescent="0.25">
      <c r="Q782" s="241"/>
      <c r="R782" s="241"/>
      <c r="S782" s="18"/>
      <c r="T782" s="241"/>
      <c r="U782" s="241"/>
    </row>
    <row r="783" spans="17:21" s="175" customFormat="1" x14ac:dyDescent="0.25">
      <c r="Q783" s="241"/>
      <c r="R783" s="241"/>
      <c r="S783" s="18"/>
      <c r="T783" s="241"/>
      <c r="U783" s="241"/>
    </row>
    <row r="784" spans="17:21" s="175" customFormat="1" x14ac:dyDescent="0.25">
      <c r="Q784" s="241"/>
      <c r="R784" s="241"/>
      <c r="S784" s="18"/>
      <c r="T784" s="241"/>
      <c r="U784" s="241"/>
    </row>
    <row r="785" spans="17:21" s="175" customFormat="1" x14ac:dyDescent="0.25">
      <c r="Q785" s="241"/>
      <c r="R785" s="241"/>
      <c r="S785" s="18"/>
      <c r="T785" s="241"/>
      <c r="U785" s="241"/>
    </row>
    <row r="786" spans="17:21" s="175" customFormat="1" x14ac:dyDescent="0.25">
      <c r="Q786" s="241"/>
      <c r="R786" s="241"/>
      <c r="S786" s="18"/>
      <c r="T786" s="241"/>
      <c r="U786" s="241"/>
    </row>
    <row r="787" spans="17:21" s="175" customFormat="1" x14ac:dyDescent="0.25">
      <c r="Q787" s="241"/>
      <c r="R787" s="241"/>
      <c r="S787" s="18"/>
      <c r="T787" s="241"/>
      <c r="U787" s="241"/>
    </row>
    <row r="788" spans="17:21" s="175" customFormat="1" x14ac:dyDescent="0.25">
      <c r="Q788" s="241"/>
      <c r="R788" s="241"/>
      <c r="S788" s="18"/>
      <c r="T788" s="241"/>
      <c r="U788" s="241"/>
    </row>
    <row r="789" spans="17:21" s="175" customFormat="1" x14ac:dyDescent="0.25">
      <c r="Q789" s="241"/>
      <c r="R789" s="241"/>
      <c r="S789" s="18"/>
      <c r="T789" s="241"/>
      <c r="U789" s="241"/>
    </row>
    <row r="790" spans="17:21" s="175" customFormat="1" x14ac:dyDescent="0.25">
      <c r="Q790" s="241"/>
      <c r="R790" s="241"/>
      <c r="S790" s="18"/>
      <c r="T790" s="241"/>
      <c r="U790" s="241"/>
    </row>
    <row r="791" spans="17:21" s="175" customFormat="1" x14ac:dyDescent="0.25">
      <c r="Q791" s="241"/>
      <c r="R791" s="241"/>
      <c r="S791" s="18"/>
      <c r="T791" s="241"/>
      <c r="U791" s="241"/>
    </row>
    <row r="792" spans="17:21" s="175" customFormat="1" x14ac:dyDescent="0.25">
      <c r="Q792" s="241"/>
      <c r="R792" s="241"/>
      <c r="S792" s="18"/>
      <c r="T792" s="241"/>
      <c r="U792" s="241"/>
    </row>
    <row r="793" spans="17:21" s="175" customFormat="1" x14ac:dyDescent="0.25">
      <c r="Q793" s="241"/>
      <c r="R793" s="241"/>
      <c r="S793" s="18"/>
      <c r="T793" s="241"/>
      <c r="U793" s="241"/>
    </row>
    <row r="794" spans="17:21" s="175" customFormat="1" x14ac:dyDescent="0.25">
      <c r="Q794" s="241"/>
      <c r="R794" s="241"/>
      <c r="S794" s="18"/>
      <c r="T794" s="241"/>
      <c r="U794" s="241"/>
    </row>
    <row r="795" spans="17:21" s="175" customFormat="1" x14ac:dyDescent="0.25">
      <c r="Q795" s="241"/>
      <c r="R795" s="241"/>
      <c r="S795" s="18"/>
      <c r="T795" s="241"/>
      <c r="U795" s="241"/>
    </row>
    <row r="796" spans="17:21" s="175" customFormat="1" x14ac:dyDescent="0.25">
      <c r="Q796" s="241"/>
      <c r="R796" s="241"/>
      <c r="S796" s="18"/>
      <c r="T796" s="241"/>
      <c r="U796" s="241"/>
    </row>
    <row r="797" spans="17:21" s="175" customFormat="1" x14ac:dyDescent="0.25">
      <c r="Q797" s="241"/>
      <c r="R797" s="241"/>
      <c r="S797" s="18"/>
      <c r="T797" s="241"/>
      <c r="U797" s="241"/>
    </row>
    <row r="798" spans="17:21" s="175" customFormat="1" x14ac:dyDescent="0.25">
      <c r="Q798" s="241"/>
      <c r="R798" s="241"/>
      <c r="S798" s="18"/>
      <c r="T798" s="241"/>
      <c r="U798" s="241"/>
    </row>
    <row r="799" spans="17:21" s="175" customFormat="1" x14ac:dyDescent="0.25">
      <c r="Q799" s="241"/>
      <c r="R799" s="241"/>
      <c r="S799" s="18"/>
      <c r="T799" s="241"/>
      <c r="U799" s="241"/>
    </row>
    <row r="800" spans="17:21" s="175" customFormat="1" x14ac:dyDescent="0.25">
      <c r="Q800" s="241"/>
      <c r="R800" s="241"/>
      <c r="S800" s="18"/>
      <c r="T800" s="241"/>
      <c r="U800" s="241"/>
    </row>
    <row r="801" spans="17:21" s="175" customFormat="1" x14ac:dyDescent="0.25">
      <c r="Q801" s="241"/>
      <c r="R801" s="241"/>
      <c r="S801" s="18"/>
      <c r="T801" s="241"/>
      <c r="U801" s="241"/>
    </row>
    <row r="802" spans="17:21" s="175" customFormat="1" x14ac:dyDescent="0.25">
      <c r="Q802" s="241"/>
      <c r="R802" s="241"/>
      <c r="S802" s="18"/>
      <c r="T802" s="241"/>
      <c r="U802" s="241"/>
    </row>
    <row r="803" spans="17:21" s="175" customFormat="1" x14ac:dyDescent="0.25">
      <c r="Q803" s="241"/>
      <c r="R803" s="241"/>
      <c r="S803" s="18"/>
      <c r="T803" s="241"/>
      <c r="U803" s="241"/>
    </row>
    <row r="804" spans="17:21" s="175" customFormat="1" x14ac:dyDescent="0.25">
      <c r="Q804" s="241"/>
      <c r="R804" s="241"/>
      <c r="S804" s="18"/>
      <c r="T804" s="241"/>
      <c r="U804" s="241"/>
    </row>
    <row r="805" spans="17:21" s="175" customFormat="1" x14ac:dyDescent="0.25">
      <c r="Q805" s="241"/>
      <c r="R805" s="241"/>
      <c r="S805" s="18"/>
      <c r="T805" s="241"/>
      <c r="U805" s="241"/>
    </row>
    <row r="806" spans="17:21" s="175" customFormat="1" x14ac:dyDescent="0.25">
      <c r="Q806" s="241"/>
      <c r="R806" s="241"/>
      <c r="S806" s="18"/>
      <c r="T806" s="241"/>
      <c r="U806" s="241"/>
    </row>
    <row r="807" spans="17:21" s="175" customFormat="1" x14ac:dyDescent="0.25">
      <c r="Q807" s="241"/>
      <c r="R807" s="241"/>
      <c r="S807" s="18"/>
      <c r="T807" s="241"/>
      <c r="U807" s="241"/>
    </row>
    <row r="808" spans="17:21" s="175" customFormat="1" x14ac:dyDescent="0.25">
      <c r="Q808" s="241"/>
      <c r="R808" s="241"/>
      <c r="S808" s="18"/>
      <c r="T808" s="241"/>
      <c r="U808" s="241"/>
    </row>
    <row r="809" spans="17:21" s="175" customFormat="1" x14ac:dyDescent="0.25">
      <c r="Q809" s="241"/>
      <c r="R809" s="241"/>
      <c r="S809" s="18"/>
      <c r="T809" s="241"/>
      <c r="U809" s="241"/>
    </row>
    <row r="810" spans="17:21" s="175" customFormat="1" x14ac:dyDescent="0.25">
      <c r="Q810" s="241"/>
      <c r="R810" s="241"/>
      <c r="S810" s="18"/>
      <c r="T810" s="241"/>
      <c r="U810" s="241"/>
    </row>
    <row r="811" spans="17:21" s="175" customFormat="1" x14ac:dyDescent="0.25">
      <c r="Q811" s="241"/>
      <c r="R811" s="241"/>
      <c r="S811" s="18"/>
      <c r="T811" s="241"/>
      <c r="U811" s="241"/>
    </row>
    <row r="812" spans="17:21" s="175" customFormat="1" x14ac:dyDescent="0.25">
      <c r="Q812" s="241"/>
      <c r="R812" s="241"/>
      <c r="S812" s="18"/>
      <c r="T812" s="241"/>
      <c r="U812" s="241"/>
    </row>
    <row r="813" spans="17:21" s="175" customFormat="1" x14ac:dyDescent="0.25">
      <c r="Q813" s="241"/>
      <c r="R813" s="241"/>
      <c r="S813" s="18"/>
      <c r="T813" s="241"/>
      <c r="U813" s="241"/>
    </row>
    <row r="814" spans="17:21" s="175" customFormat="1" x14ac:dyDescent="0.25">
      <c r="Q814" s="241"/>
      <c r="R814" s="241"/>
      <c r="S814" s="18"/>
      <c r="T814" s="241"/>
      <c r="U814" s="241"/>
    </row>
    <row r="815" spans="17:21" s="175" customFormat="1" x14ac:dyDescent="0.25">
      <c r="Q815" s="241"/>
      <c r="R815" s="241"/>
      <c r="S815" s="18"/>
      <c r="T815" s="241"/>
      <c r="U815" s="241"/>
    </row>
    <row r="816" spans="17:21" s="175" customFormat="1" x14ac:dyDescent="0.25">
      <c r="Q816" s="241"/>
      <c r="R816" s="241"/>
      <c r="S816" s="18"/>
      <c r="T816" s="241"/>
      <c r="U816" s="241"/>
    </row>
    <row r="817" spans="17:21" s="175" customFormat="1" x14ac:dyDescent="0.25">
      <c r="Q817" s="241"/>
      <c r="R817" s="241"/>
      <c r="S817" s="18"/>
      <c r="T817" s="241"/>
      <c r="U817" s="241"/>
    </row>
    <row r="818" spans="17:21" s="175" customFormat="1" x14ac:dyDescent="0.25">
      <c r="Q818" s="241"/>
      <c r="R818" s="241"/>
      <c r="S818" s="18"/>
      <c r="T818" s="241"/>
      <c r="U818" s="241"/>
    </row>
    <row r="819" spans="17:21" s="175" customFormat="1" x14ac:dyDescent="0.25">
      <c r="Q819" s="241"/>
      <c r="R819" s="241"/>
      <c r="S819" s="18"/>
      <c r="T819" s="241"/>
      <c r="U819" s="241"/>
    </row>
    <row r="820" spans="17:21" s="175" customFormat="1" x14ac:dyDescent="0.25">
      <c r="Q820" s="241"/>
      <c r="R820" s="241"/>
      <c r="S820" s="18"/>
      <c r="T820" s="241"/>
      <c r="U820" s="241"/>
    </row>
    <row r="821" spans="17:21" s="175" customFormat="1" x14ac:dyDescent="0.25">
      <c r="Q821" s="241"/>
      <c r="R821" s="241"/>
      <c r="S821" s="18"/>
      <c r="T821" s="241"/>
      <c r="U821" s="241"/>
    </row>
    <row r="822" spans="17:21" s="175" customFormat="1" x14ac:dyDescent="0.25">
      <c r="Q822" s="241"/>
      <c r="R822" s="241"/>
      <c r="S822" s="18"/>
      <c r="T822" s="241"/>
      <c r="U822" s="241"/>
    </row>
    <row r="823" spans="17:21" s="175" customFormat="1" x14ac:dyDescent="0.25">
      <c r="Q823" s="241"/>
      <c r="R823" s="241"/>
      <c r="S823" s="18"/>
      <c r="T823" s="241"/>
      <c r="U823" s="241"/>
    </row>
    <row r="824" spans="17:21" s="175" customFormat="1" x14ac:dyDescent="0.25">
      <c r="Q824" s="241"/>
      <c r="R824" s="241"/>
      <c r="S824" s="18"/>
      <c r="T824" s="241"/>
      <c r="U824" s="241"/>
    </row>
    <row r="825" spans="17:21" s="175" customFormat="1" x14ac:dyDescent="0.25">
      <c r="Q825" s="241"/>
      <c r="R825" s="241"/>
      <c r="S825" s="18"/>
      <c r="T825" s="241"/>
      <c r="U825" s="241"/>
    </row>
    <row r="826" spans="17:21" s="175" customFormat="1" x14ac:dyDescent="0.25">
      <c r="Q826" s="241"/>
      <c r="R826" s="241"/>
      <c r="S826" s="18"/>
      <c r="T826" s="241"/>
      <c r="U826" s="241"/>
    </row>
    <row r="827" spans="17:21" s="175" customFormat="1" x14ac:dyDescent="0.25">
      <c r="Q827" s="241"/>
      <c r="R827" s="241"/>
      <c r="S827" s="18"/>
      <c r="T827" s="241"/>
      <c r="U827" s="241"/>
    </row>
    <row r="828" spans="17:21" s="175" customFormat="1" x14ac:dyDescent="0.25">
      <c r="Q828" s="241"/>
      <c r="R828" s="241"/>
      <c r="S828" s="18"/>
      <c r="T828" s="241"/>
      <c r="U828" s="241"/>
    </row>
    <row r="829" spans="17:21" s="175" customFormat="1" x14ac:dyDescent="0.25">
      <c r="Q829" s="241"/>
      <c r="R829" s="241"/>
      <c r="S829" s="18"/>
      <c r="T829" s="241"/>
      <c r="U829" s="241"/>
    </row>
    <row r="830" spans="17:21" s="175" customFormat="1" x14ac:dyDescent="0.25">
      <c r="Q830" s="241"/>
      <c r="R830" s="241"/>
      <c r="S830" s="18"/>
      <c r="T830" s="241"/>
      <c r="U830" s="241"/>
    </row>
    <row r="831" spans="17:21" s="175" customFormat="1" x14ac:dyDescent="0.25">
      <c r="Q831" s="241"/>
      <c r="R831" s="241"/>
      <c r="S831" s="18"/>
      <c r="T831" s="241"/>
      <c r="U831" s="241"/>
    </row>
    <row r="832" spans="17:21" s="175" customFormat="1" x14ac:dyDescent="0.25">
      <c r="Q832" s="241"/>
      <c r="R832" s="241"/>
      <c r="S832" s="18"/>
      <c r="T832" s="241"/>
      <c r="U832" s="241"/>
    </row>
    <row r="833" spans="17:21" s="175" customFormat="1" x14ac:dyDescent="0.25">
      <c r="Q833" s="241"/>
      <c r="R833" s="241"/>
      <c r="S833" s="18"/>
      <c r="T833" s="241"/>
      <c r="U833" s="241"/>
    </row>
    <row r="834" spans="17:21" s="175" customFormat="1" x14ac:dyDescent="0.25">
      <c r="Q834" s="241"/>
      <c r="R834" s="241"/>
      <c r="S834" s="18"/>
      <c r="T834" s="241"/>
      <c r="U834" s="241"/>
    </row>
    <row r="835" spans="17:21" s="175" customFormat="1" x14ac:dyDescent="0.25">
      <c r="Q835" s="241"/>
      <c r="R835" s="241"/>
      <c r="S835" s="18"/>
      <c r="T835" s="241"/>
      <c r="U835" s="241"/>
    </row>
    <row r="836" spans="17:21" s="175" customFormat="1" x14ac:dyDescent="0.25">
      <c r="Q836" s="241"/>
      <c r="R836" s="241"/>
      <c r="S836" s="18"/>
      <c r="T836" s="241"/>
      <c r="U836" s="241"/>
    </row>
    <row r="837" spans="17:21" s="175" customFormat="1" x14ac:dyDescent="0.25">
      <c r="Q837" s="241"/>
      <c r="R837" s="241"/>
      <c r="S837" s="18"/>
      <c r="T837" s="241"/>
      <c r="U837" s="241"/>
    </row>
    <row r="838" spans="17:21" s="175" customFormat="1" x14ac:dyDescent="0.25">
      <c r="Q838" s="241"/>
      <c r="R838" s="241"/>
      <c r="S838" s="18"/>
      <c r="T838" s="241"/>
      <c r="U838" s="241"/>
    </row>
    <row r="839" spans="17:21" s="175" customFormat="1" x14ac:dyDescent="0.25">
      <c r="Q839" s="241"/>
      <c r="R839" s="241"/>
      <c r="S839" s="18"/>
      <c r="T839" s="241"/>
      <c r="U839" s="241"/>
    </row>
    <row r="840" spans="17:21" s="175" customFormat="1" x14ac:dyDescent="0.25">
      <c r="Q840" s="241"/>
      <c r="R840" s="241"/>
      <c r="S840" s="18"/>
      <c r="T840" s="241"/>
      <c r="U840" s="241"/>
    </row>
    <row r="841" spans="17:21" s="175" customFormat="1" x14ac:dyDescent="0.25">
      <c r="Q841" s="241"/>
      <c r="R841" s="241"/>
      <c r="S841" s="18"/>
      <c r="T841" s="241"/>
      <c r="U841" s="241"/>
    </row>
    <row r="842" spans="17:21" s="175" customFormat="1" x14ac:dyDescent="0.25">
      <c r="Q842" s="241"/>
      <c r="R842" s="241"/>
      <c r="S842" s="18"/>
      <c r="T842" s="241"/>
      <c r="U842" s="241"/>
    </row>
    <row r="843" spans="17:21" s="175" customFormat="1" x14ac:dyDescent="0.25">
      <c r="Q843" s="241"/>
      <c r="R843" s="241"/>
      <c r="S843" s="18"/>
      <c r="T843" s="241"/>
      <c r="U843" s="241"/>
    </row>
    <row r="844" spans="17:21" s="175" customFormat="1" x14ac:dyDescent="0.25">
      <c r="Q844" s="241"/>
      <c r="R844" s="241"/>
      <c r="S844" s="18"/>
      <c r="T844" s="241"/>
      <c r="U844" s="241"/>
    </row>
    <row r="845" spans="17:21" s="175" customFormat="1" x14ac:dyDescent="0.25">
      <c r="Q845" s="241"/>
      <c r="R845" s="241"/>
      <c r="S845" s="18"/>
      <c r="T845" s="241"/>
      <c r="U845" s="241"/>
    </row>
    <row r="846" spans="17:21" s="175" customFormat="1" x14ac:dyDescent="0.25">
      <c r="Q846" s="241"/>
      <c r="R846" s="241"/>
      <c r="S846" s="18"/>
      <c r="T846" s="241"/>
      <c r="U846" s="241"/>
    </row>
    <row r="847" spans="17:21" s="175" customFormat="1" x14ac:dyDescent="0.25">
      <c r="Q847" s="241"/>
      <c r="R847" s="241"/>
      <c r="S847" s="18"/>
      <c r="T847" s="241"/>
      <c r="U847" s="241"/>
    </row>
    <row r="848" spans="17:21" s="175" customFormat="1" x14ac:dyDescent="0.25">
      <c r="Q848" s="241"/>
      <c r="R848" s="241"/>
      <c r="S848" s="18"/>
      <c r="T848" s="241"/>
      <c r="U848" s="241"/>
    </row>
    <row r="849" spans="18:20" s="175" customFormat="1" x14ac:dyDescent="0.25">
      <c r="R849" s="242"/>
      <c r="S849" s="18"/>
      <c r="T849" s="244"/>
    </row>
    <row r="850" spans="18:20" s="175" customFormat="1" x14ac:dyDescent="0.25">
      <c r="R850" s="243"/>
      <c r="S850" s="18"/>
      <c r="T850" s="245"/>
    </row>
    <row r="851" spans="18:20" s="175" customFormat="1" x14ac:dyDescent="0.25">
      <c r="R851" s="243"/>
      <c r="S851" s="18"/>
      <c r="T851" s="245"/>
    </row>
    <row r="852" spans="18:20" s="175" customFormat="1" x14ac:dyDescent="0.25">
      <c r="R852" s="243"/>
      <c r="S852" s="18"/>
      <c r="T852" s="245"/>
    </row>
    <row r="853" spans="18:20" s="175" customFormat="1" x14ac:dyDescent="0.25">
      <c r="R853" s="243"/>
      <c r="S853" s="18"/>
      <c r="T853" s="245"/>
    </row>
    <row r="854" spans="18:20" s="175" customFormat="1" x14ac:dyDescent="0.25">
      <c r="R854" s="243"/>
      <c r="S854" s="18"/>
      <c r="T854" s="245"/>
    </row>
    <row r="855" spans="18:20" s="175" customFormat="1" x14ac:dyDescent="0.25">
      <c r="R855" s="243"/>
      <c r="S855" s="18"/>
      <c r="T855" s="245"/>
    </row>
    <row r="856" spans="18:20" s="175" customFormat="1" x14ac:dyDescent="0.25">
      <c r="R856" s="243"/>
      <c r="S856" s="18"/>
      <c r="T856" s="245"/>
    </row>
    <row r="857" spans="18:20" s="175" customFormat="1" x14ac:dyDescent="0.25">
      <c r="R857" s="243"/>
      <c r="S857" s="18"/>
      <c r="T857" s="245"/>
    </row>
    <row r="858" spans="18:20" s="175" customFormat="1" x14ac:dyDescent="0.25">
      <c r="R858" s="243"/>
      <c r="S858" s="18"/>
      <c r="T858" s="245"/>
    </row>
    <row r="859" spans="18:20" s="175" customFormat="1" x14ac:dyDescent="0.25">
      <c r="R859" s="243"/>
      <c r="S859" s="18"/>
      <c r="T859" s="245"/>
    </row>
    <row r="860" spans="18:20" s="175" customFormat="1" x14ac:dyDescent="0.25">
      <c r="R860" s="243"/>
      <c r="S860" s="18"/>
      <c r="T860" s="245"/>
    </row>
    <row r="861" spans="18:20" s="175" customFormat="1" x14ac:dyDescent="0.25">
      <c r="R861" s="243"/>
      <c r="S861" s="18"/>
      <c r="T861" s="245"/>
    </row>
    <row r="862" spans="18:20" s="175" customFormat="1" x14ac:dyDescent="0.25">
      <c r="R862" s="243"/>
      <c r="S862" s="18"/>
      <c r="T862" s="245"/>
    </row>
    <row r="863" spans="18:20" s="175" customFormat="1" x14ac:dyDescent="0.25">
      <c r="R863" s="243"/>
      <c r="S863" s="18"/>
      <c r="T863" s="245"/>
    </row>
    <row r="864" spans="18:20" s="175" customFormat="1" x14ac:dyDescent="0.25">
      <c r="R864" s="243"/>
      <c r="S864" s="18"/>
      <c r="T864" s="245"/>
    </row>
    <row r="865" spans="18:20" s="175" customFormat="1" x14ac:dyDescent="0.25">
      <c r="R865" s="243"/>
      <c r="S865" s="18"/>
      <c r="T865" s="245"/>
    </row>
    <row r="866" spans="18:20" s="175" customFormat="1" x14ac:dyDescent="0.25">
      <c r="R866" s="243"/>
      <c r="S866" s="18"/>
      <c r="T866" s="245"/>
    </row>
    <row r="867" spans="18:20" s="175" customFormat="1" x14ac:dyDescent="0.25">
      <c r="R867" s="243"/>
      <c r="S867" s="18"/>
      <c r="T867" s="245"/>
    </row>
    <row r="868" spans="18:20" s="175" customFormat="1" x14ac:dyDescent="0.25">
      <c r="R868" s="243"/>
      <c r="S868" s="18"/>
      <c r="T868" s="245"/>
    </row>
    <row r="869" spans="18:20" s="175" customFormat="1" x14ac:dyDescent="0.25">
      <c r="R869" s="243"/>
      <c r="S869" s="18"/>
      <c r="T869" s="245"/>
    </row>
    <row r="870" spans="18:20" s="175" customFormat="1" x14ac:dyDescent="0.25">
      <c r="R870" s="243"/>
      <c r="S870" s="18"/>
      <c r="T870" s="245"/>
    </row>
    <row r="871" spans="18:20" s="175" customFormat="1" x14ac:dyDescent="0.25">
      <c r="R871" s="243"/>
      <c r="S871" s="18"/>
      <c r="T871" s="245"/>
    </row>
    <row r="872" spans="18:20" s="175" customFormat="1" x14ac:dyDescent="0.25">
      <c r="R872" s="243"/>
      <c r="S872" s="18"/>
      <c r="T872" s="245"/>
    </row>
    <row r="873" spans="18:20" s="175" customFormat="1" x14ac:dyDescent="0.25">
      <c r="R873" s="243"/>
      <c r="S873" s="18"/>
      <c r="T873" s="245"/>
    </row>
    <row r="874" spans="18:20" s="175" customFormat="1" x14ac:dyDescent="0.25">
      <c r="R874" s="243"/>
      <c r="S874" s="18"/>
      <c r="T874" s="245"/>
    </row>
    <row r="875" spans="18:20" s="175" customFormat="1" x14ac:dyDescent="0.25">
      <c r="R875" s="243"/>
      <c r="S875" s="18"/>
      <c r="T875" s="245"/>
    </row>
    <row r="876" spans="18:20" s="175" customFormat="1" x14ac:dyDescent="0.25">
      <c r="R876" s="243"/>
      <c r="S876" s="18"/>
      <c r="T876" s="245"/>
    </row>
    <row r="877" spans="18:20" s="175" customFormat="1" x14ac:dyDescent="0.25">
      <c r="R877" s="243"/>
      <c r="S877" s="18"/>
      <c r="T877" s="245"/>
    </row>
    <row r="878" spans="18:20" s="175" customFormat="1" x14ac:dyDescent="0.25">
      <c r="R878" s="243"/>
      <c r="S878" s="18"/>
      <c r="T878" s="245"/>
    </row>
    <row r="879" spans="18:20" s="175" customFormat="1" x14ac:dyDescent="0.25">
      <c r="R879" s="243"/>
      <c r="S879" s="18"/>
      <c r="T879" s="245"/>
    </row>
    <row r="880" spans="18:20" s="175" customFormat="1" x14ac:dyDescent="0.25">
      <c r="R880" s="243"/>
      <c r="S880" s="18"/>
      <c r="T880" s="245"/>
    </row>
    <row r="881" spans="18:20" s="175" customFormat="1" x14ac:dyDescent="0.25">
      <c r="R881" s="243"/>
      <c r="S881" s="18"/>
      <c r="T881" s="245"/>
    </row>
    <row r="882" spans="18:20" s="175" customFormat="1" x14ac:dyDescent="0.25">
      <c r="R882" s="243"/>
      <c r="S882" s="18"/>
      <c r="T882" s="245"/>
    </row>
    <row r="883" spans="18:20" s="175" customFormat="1" x14ac:dyDescent="0.25">
      <c r="R883" s="243"/>
      <c r="S883" s="18"/>
      <c r="T883" s="245"/>
    </row>
    <row r="884" spans="18:20" s="175" customFormat="1" x14ac:dyDescent="0.25">
      <c r="R884" s="243"/>
      <c r="S884" s="18"/>
      <c r="T884" s="245"/>
    </row>
    <row r="885" spans="18:20" s="175" customFormat="1" x14ac:dyDescent="0.25">
      <c r="R885" s="243"/>
      <c r="S885" s="18"/>
      <c r="T885" s="245"/>
    </row>
    <row r="886" spans="18:20" s="175" customFormat="1" x14ac:dyDescent="0.25">
      <c r="R886" s="243"/>
      <c r="S886" s="18"/>
      <c r="T886" s="245"/>
    </row>
    <row r="887" spans="18:20" s="175" customFormat="1" x14ac:dyDescent="0.25">
      <c r="R887" s="243"/>
      <c r="S887" s="18"/>
      <c r="T887" s="245"/>
    </row>
    <row r="888" spans="18:20" s="175" customFormat="1" x14ac:dyDescent="0.25">
      <c r="R888" s="243"/>
      <c r="S888" s="18"/>
      <c r="T888" s="245"/>
    </row>
    <row r="889" spans="18:20" s="175" customFormat="1" x14ac:dyDescent="0.25">
      <c r="R889" s="243"/>
      <c r="S889" s="18"/>
      <c r="T889" s="245"/>
    </row>
    <row r="890" spans="18:20" s="175" customFormat="1" x14ac:dyDescent="0.25">
      <c r="R890" s="243"/>
      <c r="S890" s="18"/>
      <c r="T890" s="245"/>
    </row>
    <row r="891" spans="18:20" s="175" customFormat="1" x14ac:dyDescent="0.25">
      <c r="R891" s="243"/>
      <c r="S891" s="18"/>
      <c r="T891" s="245"/>
    </row>
    <row r="892" spans="18:20" s="175" customFormat="1" x14ac:dyDescent="0.25">
      <c r="R892" s="243"/>
      <c r="S892" s="18"/>
      <c r="T892" s="245"/>
    </row>
    <row r="893" spans="18:20" s="175" customFormat="1" x14ac:dyDescent="0.25">
      <c r="R893" s="243"/>
      <c r="S893" s="18"/>
      <c r="T893" s="245"/>
    </row>
    <row r="894" spans="18:20" s="175" customFormat="1" x14ac:dyDescent="0.25">
      <c r="R894" s="243"/>
      <c r="S894" s="18"/>
      <c r="T894" s="245"/>
    </row>
    <row r="895" spans="18:20" s="175" customFormat="1" x14ac:dyDescent="0.25">
      <c r="R895" s="243"/>
      <c r="S895" s="18"/>
      <c r="T895" s="245"/>
    </row>
    <row r="896" spans="18:20" s="175" customFormat="1" x14ac:dyDescent="0.25">
      <c r="R896" s="243"/>
      <c r="S896" s="18"/>
      <c r="T896" s="245"/>
    </row>
    <row r="897" spans="18:20" s="175" customFormat="1" x14ac:dyDescent="0.25">
      <c r="R897" s="243"/>
      <c r="S897" s="18"/>
      <c r="T897" s="245"/>
    </row>
    <row r="898" spans="18:20" s="175" customFormat="1" x14ac:dyDescent="0.25">
      <c r="R898" s="243"/>
      <c r="S898" s="18"/>
      <c r="T898" s="245"/>
    </row>
    <row r="899" spans="18:20" s="175" customFormat="1" x14ac:dyDescent="0.25">
      <c r="R899" s="243"/>
      <c r="S899" s="18"/>
      <c r="T899" s="245"/>
    </row>
    <row r="900" spans="18:20" s="175" customFormat="1" x14ac:dyDescent="0.25">
      <c r="R900" s="243"/>
      <c r="S900" s="18"/>
      <c r="T900" s="245"/>
    </row>
    <row r="901" spans="18:20" s="175" customFormat="1" x14ac:dyDescent="0.25">
      <c r="S901" s="18"/>
    </row>
    <row r="902" spans="18:20" s="175" customFormat="1" x14ac:dyDescent="0.25">
      <c r="S902" s="18"/>
    </row>
    <row r="903" spans="18:20" s="175" customFormat="1" x14ac:dyDescent="0.25">
      <c r="S903" s="18"/>
    </row>
    <row r="904" spans="18:20" s="175" customFormat="1" x14ac:dyDescent="0.25">
      <c r="S904" s="18"/>
    </row>
    <row r="905" spans="18:20" s="175" customFormat="1" x14ac:dyDescent="0.25">
      <c r="S905" s="18"/>
    </row>
    <row r="906" spans="18:20" s="175" customFormat="1" x14ac:dyDescent="0.25">
      <c r="S906" s="18"/>
    </row>
    <row r="907" spans="18:20" s="175" customFormat="1" x14ac:dyDescent="0.25">
      <c r="S907" s="18"/>
    </row>
    <row r="908" spans="18:20" s="175" customFormat="1" x14ac:dyDescent="0.25">
      <c r="S908" s="18"/>
    </row>
    <row r="909" spans="18:20" s="175" customFormat="1" x14ac:dyDescent="0.25">
      <c r="S909" s="18"/>
    </row>
    <row r="910" spans="18:20" s="175" customFormat="1" x14ac:dyDescent="0.25">
      <c r="S910" s="18"/>
    </row>
    <row r="911" spans="18:20" s="175" customFormat="1" x14ac:dyDescent="0.25">
      <c r="S911" s="18"/>
    </row>
    <row r="912" spans="18:20" s="175" customFormat="1" x14ac:dyDescent="0.25">
      <c r="S912" s="18"/>
    </row>
    <row r="913" spans="19:19" s="175" customFormat="1" x14ac:dyDescent="0.25">
      <c r="S913" s="18"/>
    </row>
    <row r="914" spans="19:19" s="175" customFormat="1" x14ac:dyDescent="0.25">
      <c r="S914" s="18"/>
    </row>
    <row r="915" spans="19:19" s="175" customFormat="1" x14ac:dyDescent="0.25">
      <c r="S915" s="18"/>
    </row>
    <row r="916" spans="19:19" s="175" customFormat="1" x14ac:dyDescent="0.25">
      <c r="S916" s="18"/>
    </row>
    <row r="917" spans="19:19" s="175" customFormat="1" x14ac:dyDescent="0.25">
      <c r="S917" s="18"/>
    </row>
    <row r="918" spans="19:19" s="175" customFormat="1" x14ac:dyDescent="0.25">
      <c r="S918" s="18"/>
    </row>
    <row r="919" spans="19:19" s="175" customFormat="1" x14ac:dyDescent="0.25">
      <c r="S919" s="18"/>
    </row>
    <row r="920" spans="19:19" s="175" customFormat="1" x14ac:dyDescent="0.25">
      <c r="S920" s="18"/>
    </row>
    <row r="921" spans="19:19" s="175" customFormat="1" x14ac:dyDescent="0.25">
      <c r="S921" s="18"/>
    </row>
    <row r="922" spans="19:19" s="175" customFormat="1" x14ac:dyDescent="0.25">
      <c r="S922" s="18"/>
    </row>
    <row r="923" spans="19:19" s="175" customFormat="1" x14ac:dyDescent="0.25">
      <c r="S923" s="18"/>
    </row>
    <row r="924" spans="19:19" s="175" customFormat="1" x14ac:dyDescent="0.25">
      <c r="S924" s="18"/>
    </row>
    <row r="925" spans="19:19" s="175" customFormat="1" x14ac:dyDescent="0.25">
      <c r="S925" s="18"/>
    </row>
    <row r="926" spans="19:19" s="175" customFormat="1" x14ac:dyDescent="0.25">
      <c r="S926" s="18"/>
    </row>
    <row r="927" spans="19:19" s="175" customFormat="1" x14ac:dyDescent="0.25">
      <c r="S927" s="18"/>
    </row>
    <row r="928" spans="19:19" s="175" customFormat="1" x14ac:dyDescent="0.25">
      <c r="S928" s="18"/>
    </row>
    <row r="929" spans="19:19" s="175" customFormat="1" x14ac:dyDescent="0.25">
      <c r="S929" s="18"/>
    </row>
    <row r="930" spans="19:19" s="175" customFormat="1" x14ac:dyDescent="0.25">
      <c r="S930" s="18"/>
    </row>
    <row r="931" spans="19:19" s="175" customFormat="1" x14ac:dyDescent="0.25">
      <c r="S931" s="18"/>
    </row>
    <row r="932" spans="19:19" s="175" customFormat="1" x14ac:dyDescent="0.25">
      <c r="S932" s="18"/>
    </row>
    <row r="933" spans="19:19" s="175" customFormat="1" x14ac:dyDescent="0.25">
      <c r="S933" s="18"/>
    </row>
    <row r="934" spans="19:19" s="175" customFormat="1" x14ac:dyDescent="0.25">
      <c r="S934" s="18"/>
    </row>
    <row r="935" spans="19:19" s="175" customFormat="1" x14ac:dyDescent="0.25">
      <c r="S935" s="18"/>
    </row>
    <row r="936" spans="19:19" s="175" customFormat="1" x14ac:dyDescent="0.25">
      <c r="S936" s="18"/>
    </row>
    <row r="937" spans="19:19" s="175" customFormat="1" x14ac:dyDescent="0.25">
      <c r="S937" s="18"/>
    </row>
    <row r="938" spans="19:19" s="175" customFormat="1" x14ac:dyDescent="0.25">
      <c r="S938" s="18"/>
    </row>
    <row r="939" spans="19:19" s="175" customFormat="1" x14ac:dyDescent="0.25">
      <c r="S939" s="18"/>
    </row>
    <row r="940" spans="19:19" s="175" customFormat="1" x14ac:dyDescent="0.25">
      <c r="S940" s="18"/>
    </row>
    <row r="941" spans="19:19" s="175" customFormat="1" x14ac:dyDescent="0.25">
      <c r="S941" s="18"/>
    </row>
    <row r="942" spans="19:19" s="175" customFormat="1" x14ac:dyDescent="0.25">
      <c r="S942" s="18"/>
    </row>
    <row r="943" spans="19:19" s="175" customFormat="1" x14ac:dyDescent="0.25">
      <c r="S943" s="18"/>
    </row>
    <row r="944" spans="19:19" s="175" customFormat="1" x14ac:dyDescent="0.25">
      <c r="S944" s="18"/>
    </row>
    <row r="945" spans="19:19" s="175" customFormat="1" x14ac:dyDescent="0.25">
      <c r="S945" s="18"/>
    </row>
    <row r="946" spans="19:19" s="175" customFormat="1" x14ac:dyDescent="0.25">
      <c r="S946" s="18"/>
    </row>
    <row r="947" spans="19:19" s="175" customFormat="1" x14ac:dyDescent="0.25">
      <c r="S947" s="18"/>
    </row>
    <row r="948" spans="19:19" s="175" customFormat="1" x14ac:dyDescent="0.25">
      <c r="S948" s="18"/>
    </row>
    <row r="949" spans="19:19" s="175" customFormat="1" x14ac:dyDescent="0.25">
      <c r="S949" s="18"/>
    </row>
    <row r="950" spans="19:19" s="175" customFormat="1" x14ac:dyDescent="0.25">
      <c r="S950" s="18"/>
    </row>
    <row r="951" spans="19:19" s="175" customFormat="1" x14ac:dyDescent="0.25">
      <c r="S951" s="18"/>
    </row>
    <row r="952" spans="19:19" s="175" customFormat="1" x14ac:dyDescent="0.25">
      <c r="S952" s="18"/>
    </row>
    <row r="953" spans="19:19" s="175" customFormat="1" x14ac:dyDescent="0.25">
      <c r="S953" s="18"/>
    </row>
    <row r="954" spans="19:19" s="175" customFormat="1" x14ac:dyDescent="0.25">
      <c r="S954" s="18"/>
    </row>
    <row r="955" spans="19:19" s="175" customFormat="1" x14ac:dyDescent="0.25">
      <c r="S955" s="18"/>
    </row>
    <row r="956" spans="19:19" s="175" customFormat="1" x14ac:dyDescent="0.25">
      <c r="S956" s="18"/>
    </row>
    <row r="957" spans="19:19" s="175" customFormat="1" x14ac:dyDescent="0.25">
      <c r="S957" s="18"/>
    </row>
    <row r="958" spans="19:19" s="175" customFormat="1" x14ac:dyDescent="0.25">
      <c r="S958" s="18"/>
    </row>
    <row r="959" spans="19:19" s="175" customFormat="1" x14ac:dyDescent="0.25">
      <c r="S959" s="18"/>
    </row>
    <row r="960" spans="19:19" s="175" customFormat="1" x14ac:dyDescent="0.25">
      <c r="S960" s="18"/>
    </row>
    <row r="961" spans="19:19" s="175" customFormat="1" x14ac:dyDescent="0.25">
      <c r="S961" s="18"/>
    </row>
    <row r="962" spans="19:19" s="175" customFormat="1" x14ac:dyDescent="0.25">
      <c r="S962" s="18"/>
    </row>
    <row r="963" spans="19:19" s="175" customFormat="1" x14ac:dyDescent="0.25">
      <c r="S963" s="18"/>
    </row>
    <row r="964" spans="19:19" s="175" customFormat="1" x14ac:dyDescent="0.25">
      <c r="S964" s="18"/>
    </row>
    <row r="965" spans="19:19" s="175" customFormat="1" x14ac:dyDescent="0.25">
      <c r="S965" s="18"/>
    </row>
    <row r="966" spans="19:19" s="175" customFormat="1" x14ac:dyDescent="0.25">
      <c r="S966" s="18"/>
    </row>
    <row r="967" spans="19:19" s="175" customFormat="1" x14ac:dyDescent="0.25">
      <c r="S967" s="18"/>
    </row>
    <row r="968" spans="19:19" s="175" customFormat="1" x14ac:dyDescent="0.25">
      <c r="S968" s="18"/>
    </row>
    <row r="969" spans="19:19" s="175" customFormat="1" x14ac:dyDescent="0.25">
      <c r="S969" s="18"/>
    </row>
    <row r="970" spans="19:19" s="175" customFormat="1" x14ac:dyDescent="0.25">
      <c r="S970" s="18"/>
    </row>
    <row r="971" spans="19:19" s="175" customFormat="1" x14ac:dyDescent="0.25">
      <c r="S971" s="18"/>
    </row>
    <row r="972" spans="19:19" s="175" customFormat="1" x14ac:dyDescent="0.25">
      <c r="S972" s="18"/>
    </row>
    <row r="973" spans="19:19" s="175" customFormat="1" x14ac:dyDescent="0.25">
      <c r="S973" s="18"/>
    </row>
    <row r="974" spans="19:19" s="175" customFormat="1" x14ac:dyDescent="0.25">
      <c r="S974" s="18"/>
    </row>
    <row r="975" spans="19:19" s="175" customFormat="1" x14ac:dyDescent="0.25">
      <c r="S975" s="18"/>
    </row>
    <row r="976" spans="19:19" s="175" customFormat="1" x14ac:dyDescent="0.25">
      <c r="S976" s="18"/>
    </row>
    <row r="977" spans="19:19" s="175" customFormat="1" x14ac:dyDescent="0.25">
      <c r="S977" s="18"/>
    </row>
    <row r="978" spans="19:19" s="175" customFormat="1" x14ac:dyDescent="0.25">
      <c r="S978" s="18"/>
    </row>
    <row r="979" spans="19:19" s="175" customFormat="1" x14ac:dyDescent="0.25">
      <c r="S979" s="18"/>
    </row>
    <row r="980" spans="19:19" s="175" customFormat="1" x14ac:dyDescent="0.25">
      <c r="S980" s="18"/>
    </row>
    <row r="981" spans="19:19" s="175" customFormat="1" x14ac:dyDescent="0.25">
      <c r="S981" s="18"/>
    </row>
    <row r="982" spans="19:19" s="175" customFormat="1" x14ac:dyDescent="0.25">
      <c r="S982" s="18"/>
    </row>
    <row r="983" spans="19:19" s="175" customFormat="1" x14ac:dyDescent="0.25">
      <c r="S983" s="18"/>
    </row>
    <row r="984" spans="19:19" s="175" customFormat="1" x14ac:dyDescent="0.25">
      <c r="S984" s="18"/>
    </row>
    <row r="985" spans="19:19" s="175" customFormat="1" x14ac:dyDescent="0.25">
      <c r="S985" s="18"/>
    </row>
    <row r="986" spans="19:19" s="175" customFormat="1" x14ac:dyDescent="0.25">
      <c r="S986" s="18"/>
    </row>
    <row r="987" spans="19:19" s="175" customFormat="1" x14ac:dyDescent="0.25">
      <c r="S987" s="18"/>
    </row>
    <row r="988" spans="19:19" s="175" customFormat="1" x14ac:dyDescent="0.25">
      <c r="S988" s="18"/>
    </row>
    <row r="989" spans="19:19" s="175" customFormat="1" x14ac:dyDescent="0.25">
      <c r="S989" s="18"/>
    </row>
    <row r="990" spans="19:19" s="175" customFormat="1" x14ac:dyDescent="0.25">
      <c r="S990" s="18"/>
    </row>
    <row r="991" spans="19:19" s="175" customFormat="1" x14ac:dyDescent="0.25">
      <c r="S991" s="18"/>
    </row>
    <row r="992" spans="19:19" s="175" customFormat="1" x14ac:dyDescent="0.25">
      <c r="S992" s="18"/>
    </row>
    <row r="993" spans="19:19" s="175" customFormat="1" x14ac:dyDescent="0.25">
      <c r="S993" s="18"/>
    </row>
    <row r="994" spans="19:19" s="175" customFormat="1" x14ac:dyDescent="0.25">
      <c r="S994" s="18"/>
    </row>
    <row r="995" spans="19:19" s="175" customFormat="1" x14ac:dyDescent="0.25">
      <c r="S995" s="18"/>
    </row>
    <row r="996" spans="19:19" s="175" customFormat="1" x14ac:dyDescent="0.25">
      <c r="S996" s="18"/>
    </row>
    <row r="997" spans="19:19" s="175" customFormat="1" x14ac:dyDescent="0.25">
      <c r="S997" s="18"/>
    </row>
    <row r="998" spans="19:19" s="175" customFormat="1" x14ac:dyDescent="0.25">
      <c r="S998" s="18"/>
    </row>
    <row r="999" spans="19:19" s="175" customFormat="1" x14ac:dyDescent="0.25">
      <c r="S999" s="18"/>
    </row>
    <row r="1000" spans="19:19" s="175" customFormat="1" x14ac:dyDescent="0.25">
      <c r="S1000" s="18"/>
    </row>
    <row r="1001" spans="19:19" s="175" customFormat="1" x14ac:dyDescent="0.25">
      <c r="S1001" s="18"/>
    </row>
    <row r="1002" spans="19:19" s="175" customFormat="1" x14ac:dyDescent="0.25">
      <c r="S1002" s="18"/>
    </row>
    <row r="1003" spans="19:19" s="175" customFormat="1" x14ac:dyDescent="0.25">
      <c r="S1003" s="18"/>
    </row>
    <row r="1004" spans="19:19" s="175" customFormat="1" x14ac:dyDescent="0.25">
      <c r="S1004" s="18"/>
    </row>
    <row r="1005" spans="19:19" s="175" customFormat="1" x14ac:dyDescent="0.25">
      <c r="S1005" s="18"/>
    </row>
    <row r="1006" spans="19:19" s="175" customFormat="1" x14ac:dyDescent="0.25">
      <c r="S1006" s="18"/>
    </row>
    <row r="1007" spans="19:19" s="175" customFormat="1" x14ac:dyDescent="0.25">
      <c r="S1007" s="18"/>
    </row>
    <row r="1008" spans="19:19" s="175" customFormat="1" x14ac:dyDescent="0.25">
      <c r="S1008" s="18"/>
    </row>
    <row r="1009" spans="19:19" s="175" customFormat="1" x14ac:dyDescent="0.25">
      <c r="S1009" s="18"/>
    </row>
    <row r="1010" spans="19:19" s="175" customFormat="1" x14ac:dyDescent="0.25">
      <c r="S1010" s="18"/>
    </row>
    <row r="1011" spans="19:19" s="175" customFormat="1" x14ac:dyDescent="0.25">
      <c r="S1011" s="18"/>
    </row>
    <row r="1012" spans="19:19" s="175" customFormat="1" x14ac:dyDescent="0.25">
      <c r="S1012" s="18"/>
    </row>
    <row r="1013" spans="19:19" s="175" customFormat="1" x14ac:dyDescent="0.25">
      <c r="S1013" s="18"/>
    </row>
    <row r="1014" spans="19:19" s="175" customFormat="1" x14ac:dyDescent="0.25">
      <c r="S1014" s="18"/>
    </row>
    <row r="1015" spans="19:19" s="175" customFormat="1" x14ac:dyDescent="0.25">
      <c r="S1015" s="18"/>
    </row>
    <row r="1016" spans="19:19" s="175" customFormat="1" x14ac:dyDescent="0.25">
      <c r="S1016" s="18"/>
    </row>
    <row r="1017" spans="19:19" s="175" customFormat="1" x14ac:dyDescent="0.25">
      <c r="S1017" s="18"/>
    </row>
    <row r="1018" spans="19:19" s="175" customFormat="1" x14ac:dyDescent="0.25">
      <c r="S1018" s="18"/>
    </row>
    <row r="1019" spans="19:19" s="175" customFormat="1" x14ac:dyDescent="0.25">
      <c r="S1019" s="18"/>
    </row>
    <row r="1020" spans="19:19" s="175" customFormat="1" x14ac:dyDescent="0.25">
      <c r="S1020" s="18"/>
    </row>
    <row r="1021" spans="19:19" s="175" customFormat="1" x14ac:dyDescent="0.25">
      <c r="S1021" s="18"/>
    </row>
    <row r="1022" spans="19:19" s="175" customFormat="1" x14ac:dyDescent="0.25">
      <c r="S1022" s="18"/>
    </row>
    <row r="1023" spans="19:19" s="175" customFormat="1" x14ac:dyDescent="0.25">
      <c r="S1023" s="18"/>
    </row>
    <row r="1024" spans="19:19" s="175" customFormat="1" x14ac:dyDescent="0.25">
      <c r="S1024" s="18"/>
    </row>
    <row r="1025" spans="19:19" s="175" customFormat="1" x14ac:dyDescent="0.25">
      <c r="S1025" s="18"/>
    </row>
    <row r="1026" spans="19:19" s="175" customFormat="1" x14ac:dyDescent="0.25">
      <c r="S1026" s="18"/>
    </row>
    <row r="1027" spans="19:19" s="175" customFormat="1" x14ac:dyDescent="0.25">
      <c r="S1027" s="18"/>
    </row>
    <row r="1028" spans="19:19" s="175" customFormat="1" x14ac:dyDescent="0.25">
      <c r="S1028" s="18"/>
    </row>
    <row r="1029" spans="19:19" s="175" customFormat="1" x14ac:dyDescent="0.25">
      <c r="S1029" s="18"/>
    </row>
    <row r="1030" spans="19:19" s="175" customFormat="1" x14ac:dyDescent="0.25">
      <c r="S1030" s="18"/>
    </row>
    <row r="1031" spans="19:19" s="175" customFormat="1" x14ac:dyDescent="0.25">
      <c r="S1031" s="18"/>
    </row>
    <row r="1032" spans="19:19" s="175" customFormat="1" x14ac:dyDescent="0.25">
      <c r="S1032" s="18"/>
    </row>
    <row r="1033" spans="19:19" s="175" customFormat="1" x14ac:dyDescent="0.25">
      <c r="S1033" s="18"/>
    </row>
    <row r="1034" spans="19:19" s="175" customFormat="1" x14ac:dyDescent="0.25">
      <c r="S1034" s="18"/>
    </row>
    <row r="1035" spans="19:19" s="175" customFormat="1" x14ac:dyDescent="0.25">
      <c r="S1035" s="18"/>
    </row>
    <row r="1036" spans="19:19" s="175" customFormat="1" x14ac:dyDescent="0.25">
      <c r="S1036" s="18"/>
    </row>
    <row r="1037" spans="19:19" s="175" customFormat="1" x14ac:dyDescent="0.25">
      <c r="S1037" s="18"/>
    </row>
    <row r="1038" spans="19:19" s="175" customFormat="1" x14ac:dyDescent="0.25">
      <c r="S1038" s="18"/>
    </row>
    <row r="1039" spans="19:19" s="175" customFormat="1" x14ac:dyDescent="0.25">
      <c r="S1039" s="18"/>
    </row>
    <row r="1040" spans="19:19" s="175" customFormat="1" x14ac:dyDescent="0.25">
      <c r="S1040" s="18"/>
    </row>
    <row r="1041" spans="19:19" s="175" customFormat="1" x14ac:dyDescent="0.25">
      <c r="S1041" s="18"/>
    </row>
    <row r="1042" spans="19:19" s="175" customFormat="1" x14ac:dyDescent="0.25">
      <c r="S1042" s="18"/>
    </row>
    <row r="1043" spans="19:19" s="175" customFormat="1" x14ac:dyDescent="0.25">
      <c r="S1043" s="18"/>
    </row>
    <row r="1044" spans="19:19" s="175" customFormat="1" x14ac:dyDescent="0.25">
      <c r="S1044" s="18"/>
    </row>
    <row r="1045" spans="19:19" s="175" customFormat="1" x14ac:dyDescent="0.25">
      <c r="S1045" s="18"/>
    </row>
    <row r="1046" spans="19:19" s="175" customFormat="1" x14ac:dyDescent="0.25">
      <c r="S1046" s="18"/>
    </row>
    <row r="1047" spans="19:19" s="175" customFormat="1" x14ac:dyDescent="0.25">
      <c r="S1047" s="18"/>
    </row>
    <row r="1048" spans="19:19" s="175" customFormat="1" x14ac:dyDescent="0.25">
      <c r="S1048" s="18"/>
    </row>
    <row r="1049" spans="19:19" s="175" customFormat="1" x14ac:dyDescent="0.25">
      <c r="S1049" s="18"/>
    </row>
    <row r="1050" spans="19:19" s="175" customFormat="1" x14ac:dyDescent="0.25">
      <c r="S1050" s="18"/>
    </row>
    <row r="1051" spans="19:19" s="175" customFormat="1" x14ac:dyDescent="0.25">
      <c r="S1051" s="18"/>
    </row>
    <row r="1052" spans="19:19" s="175" customFormat="1" x14ac:dyDescent="0.25">
      <c r="S1052" s="18"/>
    </row>
    <row r="1053" spans="19:19" s="175" customFormat="1" x14ac:dyDescent="0.25">
      <c r="S1053" s="18"/>
    </row>
    <row r="1054" spans="19:19" s="175" customFormat="1" x14ac:dyDescent="0.25">
      <c r="S1054" s="18"/>
    </row>
    <row r="1055" spans="19:19" s="175" customFormat="1" x14ac:dyDescent="0.25">
      <c r="S1055" s="18"/>
    </row>
    <row r="1056" spans="19:19" s="175" customFormat="1" x14ac:dyDescent="0.25">
      <c r="S1056" s="18"/>
    </row>
    <row r="1057" spans="19:19" s="175" customFormat="1" x14ac:dyDescent="0.25">
      <c r="S1057" s="18"/>
    </row>
    <row r="1058" spans="19:19" s="175" customFormat="1" x14ac:dyDescent="0.25">
      <c r="S1058" s="18"/>
    </row>
    <row r="1059" spans="19:19" s="175" customFormat="1" x14ac:dyDescent="0.25">
      <c r="S1059" s="18"/>
    </row>
    <row r="1060" spans="19:19" s="175" customFormat="1" x14ac:dyDescent="0.25">
      <c r="S1060" s="18"/>
    </row>
    <row r="1061" spans="19:19" s="175" customFormat="1" x14ac:dyDescent="0.25">
      <c r="S1061" s="18"/>
    </row>
    <row r="1062" spans="19:19" s="175" customFormat="1" x14ac:dyDescent="0.25">
      <c r="S1062" s="18"/>
    </row>
    <row r="1063" spans="19:19" s="175" customFormat="1" x14ac:dyDescent="0.25">
      <c r="S1063" s="18"/>
    </row>
    <row r="1064" spans="19:19" s="175" customFormat="1" x14ac:dyDescent="0.25">
      <c r="S1064" s="18"/>
    </row>
    <row r="1065" spans="19:19" s="175" customFormat="1" x14ac:dyDescent="0.25">
      <c r="S1065" s="18"/>
    </row>
    <row r="1066" spans="19:19" s="175" customFormat="1" x14ac:dyDescent="0.25">
      <c r="S1066" s="18"/>
    </row>
    <row r="1067" spans="19:19" s="175" customFormat="1" x14ac:dyDescent="0.25">
      <c r="S1067" s="18"/>
    </row>
    <row r="1068" spans="19:19" s="175" customFormat="1" x14ac:dyDescent="0.25">
      <c r="S1068" s="18"/>
    </row>
    <row r="1069" spans="19:19" s="175" customFormat="1" x14ac:dyDescent="0.25">
      <c r="S1069" s="18"/>
    </row>
    <row r="1070" spans="19:19" s="175" customFormat="1" x14ac:dyDescent="0.25">
      <c r="S1070" s="18"/>
    </row>
    <row r="1071" spans="19:19" s="175" customFormat="1" x14ac:dyDescent="0.25">
      <c r="S1071" s="18"/>
    </row>
    <row r="1072" spans="19:19" s="175" customFormat="1" x14ac:dyDescent="0.25">
      <c r="S1072" s="18"/>
    </row>
    <row r="1073" spans="19:19" s="175" customFormat="1" x14ac:dyDescent="0.25">
      <c r="S1073" s="18"/>
    </row>
    <row r="1074" spans="19:19" s="175" customFormat="1" x14ac:dyDescent="0.25">
      <c r="S1074" s="18"/>
    </row>
    <row r="1075" spans="19:19" s="175" customFormat="1" x14ac:dyDescent="0.25">
      <c r="S1075" s="18"/>
    </row>
    <row r="1076" spans="19:19" s="175" customFormat="1" x14ac:dyDescent="0.25">
      <c r="S1076" s="18"/>
    </row>
    <row r="1077" spans="19:19" s="175" customFormat="1" x14ac:dyDescent="0.25">
      <c r="S1077" s="18"/>
    </row>
    <row r="1078" spans="19:19" s="175" customFormat="1" x14ac:dyDescent="0.25">
      <c r="S1078" s="18"/>
    </row>
    <row r="1079" spans="19:19" s="175" customFormat="1" x14ac:dyDescent="0.25">
      <c r="S1079" s="18"/>
    </row>
    <row r="1080" spans="19:19" s="175" customFormat="1" x14ac:dyDescent="0.25">
      <c r="S1080" s="18"/>
    </row>
    <row r="1081" spans="19:19" s="175" customFormat="1" x14ac:dyDescent="0.25">
      <c r="S1081" s="18"/>
    </row>
    <row r="1082" spans="19:19" s="175" customFormat="1" x14ac:dyDescent="0.25">
      <c r="S1082" s="18"/>
    </row>
    <row r="1083" spans="19:19" s="175" customFormat="1" x14ac:dyDescent="0.25">
      <c r="S1083" s="18"/>
    </row>
    <row r="1084" spans="19:19" s="175" customFormat="1" x14ac:dyDescent="0.25">
      <c r="S1084" s="18"/>
    </row>
    <row r="1085" spans="19:19" s="175" customFormat="1" x14ac:dyDescent="0.25">
      <c r="S1085" s="18"/>
    </row>
    <row r="1086" spans="19:19" s="175" customFormat="1" x14ac:dyDescent="0.25">
      <c r="S1086" s="18"/>
    </row>
    <row r="1087" spans="19:19" s="175" customFormat="1" x14ac:dyDescent="0.25">
      <c r="S1087" s="18"/>
    </row>
    <row r="1088" spans="19:19" s="175" customFormat="1" x14ac:dyDescent="0.25">
      <c r="S1088" s="18"/>
    </row>
    <row r="1089" spans="19:19" s="175" customFormat="1" x14ac:dyDescent="0.25">
      <c r="S1089" s="18"/>
    </row>
    <row r="1090" spans="19:19" s="175" customFormat="1" x14ac:dyDescent="0.25">
      <c r="S1090" s="18"/>
    </row>
    <row r="1091" spans="19:19" s="175" customFormat="1" x14ac:dyDescent="0.25">
      <c r="S1091" s="18"/>
    </row>
    <row r="1092" spans="19:19" s="175" customFormat="1" x14ac:dyDescent="0.25">
      <c r="S1092" s="18"/>
    </row>
    <row r="1093" spans="19:19" s="175" customFormat="1" x14ac:dyDescent="0.25">
      <c r="S1093" s="18"/>
    </row>
    <row r="1094" spans="19:19" s="175" customFormat="1" x14ac:dyDescent="0.25">
      <c r="S1094" s="18"/>
    </row>
    <row r="1095" spans="19:19" s="175" customFormat="1" x14ac:dyDescent="0.25">
      <c r="S1095" s="18"/>
    </row>
    <row r="1096" spans="19:19" s="175" customFormat="1" x14ac:dyDescent="0.25">
      <c r="S1096" s="18"/>
    </row>
    <row r="1097" spans="19:19" s="175" customFormat="1" x14ac:dyDescent="0.25">
      <c r="S1097" s="18"/>
    </row>
    <row r="1098" spans="19:19" s="175" customFormat="1" x14ac:dyDescent="0.25">
      <c r="S1098" s="18"/>
    </row>
    <row r="1099" spans="19:19" s="175" customFormat="1" x14ac:dyDescent="0.25">
      <c r="S1099" s="18"/>
    </row>
    <row r="1100" spans="19:19" s="175" customFormat="1" x14ac:dyDescent="0.25">
      <c r="S1100" s="18"/>
    </row>
    <row r="1101" spans="19:19" s="175" customFormat="1" x14ac:dyDescent="0.25">
      <c r="S1101" s="18"/>
    </row>
    <row r="1102" spans="19:19" s="175" customFormat="1" x14ac:dyDescent="0.25">
      <c r="S1102" s="18"/>
    </row>
    <row r="1103" spans="19:19" s="175" customFormat="1" x14ac:dyDescent="0.25">
      <c r="S1103" s="18"/>
    </row>
    <row r="1104" spans="19:19" s="175" customFormat="1" x14ac:dyDescent="0.25">
      <c r="S1104" s="18"/>
    </row>
    <row r="1105" spans="19:19" s="175" customFormat="1" x14ac:dyDescent="0.25">
      <c r="S1105" s="18"/>
    </row>
    <row r="1106" spans="19:19" s="175" customFormat="1" x14ac:dyDescent="0.25">
      <c r="S1106" s="18"/>
    </row>
    <row r="1107" spans="19:19" s="175" customFormat="1" x14ac:dyDescent="0.25">
      <c r="S1107" s="18"/>
    </row>
    <row r="1108" spans="19:19" s="175" customFormat="1" x14ac:dyDescent="0.25">
      <c r="S1108" s="18"/>
    </row>
    <row r="1109" spans="19:19" s="175" customFormat="1" x14ac:dyDescent="0.25">
      <c r="S1109" s="18"/>
    </row>
    <row r="1110" spans="19:19" s="175" customFormat="1" x14ac:dyDescent="0.25">
      <c r="S1110" s="18"/>
    </row>
    <row r="1111" spans="19:19" s="175" customFormat="1" x14ac:dyDescent="0.25">
      <c r="S1111" s="18"/>
    </row>
    <row r="1112" spans="19:19" s="175" customFormat="1" x14ac:dyDescent="0.25">
      <c r="S1112" s="18"/>
    </row>
    <row r="1113" spans="19:19" s="175" customFormat="1" x14ac:dyDescent="0.25">
      <c r="S1113" s="18"/>
    </row>
    <row r="1114" spans="19:19" s="175" customFormat="1" x14ac:dyDescent="0.25">
      <c r="S1114" s="18"/>
    </row>
    <row r="1115" spans="19:19" s="175" customFormat="1" x14ac:dyDescent="0.25">
      <c r="S1115" s="18"/>
    </row>
    <row r="1116" spans="19:19" s="175" customFormat="1" x14ac:dyDescent="0.25">
      <c r="S1116" s="18"/>
    </row>
    <row r="1117" spans="19:19" s="175" customFormat="1" x14ac:dyDescent="0.25">
      <c r="S1117" s="18"/>
    </row>
    <row r="1118" spans="19:19" s="175" customFormat="1" x14ac:dyDescent="0.25">
      <c r="S1118" s="18"/>
    </row>
    <row r="1119" spans="19:19" s="175" customFormat="1" x14ac:dyDescent="0.25">
      <c r="S1119" s="18"/>
    </row>
    <row r="1120" spans="19:19" s="175" customFormat="1" x14ac:dyDescent="0.25">
      <c r="S1120" s="18"/>
    </row>
    <row r="1121" spans="19:19" s="175" customFormat="1" x14ac:dyDescent="0.25">
      <c r="S1121" s="18"/>
    </row>
    <row r="1122" spans="19:19" s="175" customFormat="1" x14ac:dyDescent="0.25">
      <c r="S1122" s="18"/>
    </row>
    <row r="1123" spans="19:19" s="175" customFormat="1" x14ac:dyDescent="0.25">
      <c r="S1123" s="18"/>
    </row>
    <row r="1124" spans="19:19" s="175" customFormat="1" x14ac:dyDescent="0.25">
      <c r="S1124" s="18"/>
    </row>
    <row r="1125" spans="19:19" s="175" customFormat="1" x14ac:dyDescent="0.25">
      <c r="S1125" s="18"/>
    </row>
    <row r="1126" spans="19:19" s="175" customFormat="1" x14ac:dyDescent="0.25">
      <c r="S1126" s="18"/>
    </row>
    <row r="1127" spans="19:19" s="175" customFormat="1" x14ac:dyDescent="0.25">
      <c r="S1127" s="18"/>
    </row>
    <row r="1128" spans="19:19" s="175" customFormat="1" x14ac:dyDescent="0.25">
      <c r="S1128" s="18"/>
    </row>
    <row r="1129" spans="19:19" s="175" customFormat="1" x14ac:dyDescent="0.25">
      <c r="S1129" s="18"/>
    </row>
    <row r="1130" spans="19:19" s="175" customFormat="1" x14ac:dyDescent="0.25">
      <c r="S1130" s="18"/>
    </row>
    <row r="1131" spans="19:19" s="175" customFormat="1" x14ac:dyDescent="0.25">
      <c r="S1131" s="18"/>
    </row>
    <row r="1132" spans="19:19" s="175" customFormat="1" x14ac:dyDescent="0.25">
      <c r="S1132" s="18"/>
    </row>
    <row r="1133" spans="19:19" s="175" customFormat="1" x14ac:dyDescent="0.25">
      <c r="S1133" s="18"/>
    </row>
    <row r="1134" spans="19:19" s="175" customFormat="1" x14ac:dyDescent="0.25">
      <c r="S1134" s="18"/>
    </row>
    <row r="1135" spans="19:19" s="175" customFormat="1" x14ac:dyDescent="0.25">
      <c r="S1135" s="18"/>
    </row>
    <row r="1136" spans="19:19" s="175" customFormat="1" x14ac:dyDescent="0.25">
      <c r="S1136" s="18"/>
    </row>
    <row r="1137" spans="19:19" s="175" customFormat="1" x14ac:dyDescent="0.25">
      <c r="S1137" s="18"/>
    </row>
    <row r="1138" spans="19:19" s="175" customFormat="1" x14ac:dyDescent="0.25">
      <c r="S1138" s="18"/>
    </row>
    <row r="1139" spans="19:19" s="175" customFormat="1" x14ac:dyDescent="0.25">
      <c r="S1139" s="18"/>
    </row>
    <row r="1140" spans="19:19" s="175" customFormat="1" x14ac:dyDescent="0.25">
      <c r="S1140" s="18"/>
    </row>
    <row r="1141" spans="19:19" s="175" customFormat="1" x14ac:dyDescent="0.25">
      <c r="S1141" s="18"/>
    </row>
    <row r="1142" spans="19:19" s="175" customFormat="1" x14ac:dyDescent="0.25">
      <c r="S1142" s="18"/>
    </row>
    <row r="1143" spans="19:19" s="175" customFormat="1" x14ac:dyDescent="0.25">
      <c r="S1143" s="18"/>
    </row>
    <row r="1144" spans="19:19" s="175" customFormat="1" x14ac:dyDescent="0.25">
      <c r="S1144" s="18"/>
    </row>
    <row r="1145" spans="19:19" s="175" customFormat="1" x14ac:dyDescent="0.25">
      <c r="S1145" s="18"/>
    </row>
    <row r="1146" spans="19:19" s="175" customFormat="1" x14ac:dyDescent="0.25">
      <c r="S1146" s="18"/>
    </row>
    <row r="1147" spans="19:19" s="175" customFormat="1" x14ac:dyDescent="0.25">
      <c r="S1147" s="18"/>
    </row>
    <row r="1148" spans="19:19" s="175" customFormat="1" x14ac:dyDescent="0.25">
      <c r="S1148" s="18"/>
    </row>
    <row r="1149" spans="19:19" s="175" customFormat="1" x14ac:dyDescent="0.25">
      <c r="S1149" s="18"/>
    </row>
    <row r="1150" spans="19:19" s="175" customFormat="1" x14ac:dyDescent="0.25">
      <c r="S1150" s="18"/>
    </row>
    <row r="1151" spans="19:19" s="175" customFormat="1" x14ac:dyDescent="0.25">
      <c r="S1151" s="18"/>
    </row>
    <row r="1152" spans="19:19" s="175" customFormat="1" x14ac:dyDescent="0.25">
      <c r="S1152" s="18"/>
    </row>
    <row r="1153" spans="19:19" s="175" customFormat="1" x14ac:dyDescent="0.25">
      <c r="S1153" s="18"/>
    </row>
    <row r="1154" spans="19:19" s="175" customFormat="1" x14ac:dyDescent="0.25">
      <c r="S1154" s="18"/>
    </row>
    <row r="1155" spans="19:19" s="175" customFormat="1" x14ac:dyDescent="0.25">
      <c r="S1155" s="18"/>
    </row>
    <row r="1156" spans="19:19" s="175" customFormat="1" x14ac:dyDescent="0.25">
      <c r="S1156" s="18"/>
    </row>
    <row r="1157" spans="19:19" s="175" customFormat="1" x14ac:dyDescent="0.25">
      <c r="S1157" s="18"/>
    </row>
    <row r="1158" spans="19:19" s="175" customFormat="1" x14ac:dyDescent="0.25">
      <c r="S1158" s="18"/>
    </row>
    <row r="1159" spans="19:19" s="175" customFormat="1" x14ac:dyDescent="0.25">
      <c r="S1159" s="18"/>
    </row>
    <row r="1160" spans="19:19" s="175" customFormat="1" x14ac:dyDescent="0.25">
      <c r="S1160" s="18"/>
    </row>
    <row r="1161" spans="19:19" s="175" customFormat="1" x14ac:dyDescent="0.25">
      <c r="S1161" s="18"/>
    </row>
    <row r="1162" spans="19:19" s="175" customFormat="1" x14ac:dyDescent="0.25">
      <c r="S1162" s="18"/>
    </row>
    <row r="1163" spans="19:19" s="175" customFormat="1" x14ac:dyDescent="0.25">
      <c r="S1163" s="18"/>
    </row>
    <row r="1164" spans="19:19" s="175" customFormat="1" x14ac:dyDescent="0.25">
      <c r="S1164" s="18"/>
    </row>
    <row r="1165" spans="19:19" s="175" customFormat="1" x14ac:dyDescent="0.25">
      <c r="S1165" s="18"/>
    </row>
    <row r="1166" spans="19:19" s="175" customFormat="1" x14ac:dyDescent="0.25">
      <c r="S1166" s="18"/>
    </row>
    <row r="1167" spans="19:19" s="175" customFormat="1" x14ac:dyDescent="0.25">
      <c r="S1167" s="18"/>
    </row>
    <row r="1168" spans="19:19" s="175" customFormat="1" x14ac:dyDescent="0.25">
      <c r="S1168" s="18"/>
    </row>
    <row r="1169" spans="19:19" s="175" customFormat="1" x14ac:dyDescent="0.25">
      <c r="S1169" s="18"/>
    </row>
    <row r="1170" spans="19:19" s="175" customFormat="1" x14ac:dyDescent="0.25">
      <c r="S1170" s="18"/>
    </row>
    <row r="1171" spans="19:19" s="175" customFormat="1" x14ac:dyDescent="0.25">
      <c r="S1171" s="18"/>
    </row>
    <row r="1172" spans="19:19" s="175" customFormat="1" x14ac:dyDescent="0.25">
      <c r="S1172" s="18"/>
    </row>
    <row r="1173" spans="19:19" s="175" customFormat="1" x14ac:dyDescent="0.25">
      <c r="S1173" s="18"/>
    </row>
    <row r="1174" spans="19:19" s="175" customFormat="1" x14ac:dyDescent="0.25">
      <c r="S1174" s="18"/>
    </row>
    <row r="1175" spans="19:19" s="175" customFormat="1" x14ac:dyDescent="0.25">
      <c r="S1175" s="18"/>
    </row>
    <row r="1176" spans="19:19" s="175" customFormat="1" x14ac:dyDescent="0.25">
      <c r="S1176" s="18"/>
    </row>
    <row r="1177" spans="19:19" s="175" customFormat="1" x14ac:dyDescent="0.25">
      <c r="S1177" s="18"/>
    </row>
    <row r="1178" spans="19:19" s="175" customFormat="1" x14ac:dyDescent="0.25">
      <c r="S1178" s="18"/>
    </row>
    <row r="1179" spans="19:19" s="175" customFormat="1" x14ac:dyDescent="0.25">
      <c r="S1179" s="18"/>
    </row>
    <row r="1180" spans="19:19" s="175" customFormat="1" x14ac:dyDescent="0.25">
      <c r="S1180" s="18"/>
    </row>
    <row r="1181" spans="19:19" s="175" customFormat="1" x14ac:dyDescent="0.25">
      <c r="S1181" s="18"/>
    </row>
    <row r="1182" spans="19:19" s="175" customFormat="1" x14ac:dyDescent="0.25">
      <c r="S1182" s="18"/>
    </row>
    <row r="1183" spans="19:19" s="175" customFormat="1" x14ac:dyDescent="0.25">
      <c r="S1183" s="18"/>
    </row>
    <row r="1184" spans="19:19" s="175" customFormat="1" x14ac:dyDescent="0.25">
      <c r="S1184" s="18"/>
    </row>
    <row r="1185" spans="19:19" s="175" customFormat="1" x14ac:dyDescent="0.25">
      <c r="S1185" s="18"/>
    </row>
    <row r="1186" spans="19:19" s="175" customFormat="1" x14ac:dyDescent="0.25">
      <c r="S1186" s="18"/>
    </row>
    <row r="1187" spans="19:19" s="175" customFormat="1" x14ac:dyDescent="0.25">
      <c r="S1187" s="18"/>
    </row>
    <row r="1188" spans="19:19" s="175" customFormat="1" x14ac:dyDescent="0.25">
      <c r="S1188" s="18"/>
    </row>
    <row r="1189" spans="19:19" s="175" customFormat="1" x14ac:dyDescent="0.25">
      <c r="S1189" s="18"/>
    </row>
    <row r="1190" spans="19:19" s="175" customFormat="1" x14ac:dyDescent="0.25">
      <c r="S1190" s="18"/>
    </row>
    <row r="1191" spans="19:19" s="175" customFormat="1" x14ac:dyDescent="0.25">
      <c r="S1191" s="18"/>
    </row>
    <row r="1192" spans="19:19" s="175" customFormat="1" x14ac:dyDescent="0.25">
      <c r="S1192" s="18"/>
    </row>
    <row r="1193" spans="19:19" s="175" customFormat="1" x14ac:dyDescent="0.25">
      <c r="S1193" s="18"/>
    </row>
    <row r="1194" spans="19:19" s="175" customFormat="1" x14ac:dyDescent="0.25">
      <c r="S1194" s="18"/>
    </row>
    <row r="1195" spans="19:19" s="175" customFormat="1" x14ac:dyDescent="0.25">
      <c r="S1195" s="18"/>
    </row>
    <row r="1196" spans="19:19" s="175" customFormat="1" x14ac:dyDescent="0.25">
      <c r="S1196" s="18"/>
    </row>
    <row r="1197" spans="19:19" s="175" customFormat="1" x14ac:dyDescent="0.25">
      <c r="S1197" s="18"/>
    </row>
    <row r="1198" spans="19:19" s="175" customFormat="1" x14ac:dyDescent="0.25">
      <c r="S1198" s="18"/>
    </row>
    <row r="1199" spans="19:19" s="175" customFormat="1" x14ac:dyDescent="0.25">
      <c r="S1199" s="18"/>
    </row>
    <row r="1200" spans="19:19" s="175" customFormat="1" x14ac:dyDescent="0.25">
      <c r="S1200" s="18"/>
    </row>
    <row r="1201" spans="19:19" s="175" customFormat="1" x14ac:dyDescent="0.25">
      <c r="S1201" s="18"/>
    </row>
    <row r="1202" spans="19:19" s="175" customFormat="1" x14ac:dyDescent="0.25">
      <c r="S1202" s="18"/>
    </row>
    <row r="1203" spans="19:19" s="175" customFormat="1" x14ac:dyDescent="0.25">
      <c r="S1203" s="18"/>
    </row>
    <row r="1204" spans="19:19" s="175" customFormat="1" x14ac:dyDescent="0.25">
      <c r="S1204" s="18"/>
    </row>
    <row r="1205" spans="19:19" s="175" customFormat="1" x14ac:dyDescent="0.25">
      <c r="S1205" s="18"/>
    </row>
    <row r="1206" spans="19:19" s="175" customFormat="1" x14ac:dyDescent="0.25">
      <c r="S1206" s="18"/>
    </row>
    <row r="1207" spans="19:19" s="175" customFormat="1" x14ac:dyDescent="0.25">
      <c r="S1207" s="18"/>
    </row>
    <row r="1208" spans="19:19" s="175" customFormat="1" x14ac:dyDescent="0.25">
      <c r="S1208" s="18"/>
    </row>
    <row r="1209" spans="19:19" s="175" customFormat="1" x14ac:dyDescent="0.25">
      <c r="S1209" s="18"/>
    </row>
    <row r="1210" spans="19:19" s="175" customFormat="1" x14ac:dyDescent="0.25">
      <c r="S1210" s="18"/>
    </row>
    <row r="1211" spans="19:19" s="175" customFormat="1" x14ac:dyDescent="0.25">
      <c r="S1211" s="18"/>
    </row>
    <row r="1212" spans="19:19" s="175" customFormat="1" x14ac:dyDescent="0.25">
      <c r="S1212" s="18"/>
    </row>
    <row r="1213" spans="19:19" s="175" customFormat="1" x14ac:dyDescent="0.25">
      <c r="S1213" s="18"/>
    </row>
    <row r="1214" spans="19:19" s="175" customFormat="1" x14ac:dyDescent="0.25">
      <c r="S1214" s="18"/>
    </row>
    <row r="1215" spans="19:19" s="175" customFormat="1" x14ac:dyDescent="0.25">
      <c r="S1215" s="18"/>
    </row>
    <row r="1216" spans="19:19" s="175" customFormat="1" x14ac:dyDescent="0.25">
      <c r="S1216" s="18"/>
    </row>
    <row r="1217" spans="19:19" s="175" customFormat="1" x14ac:dyDescent="0.25">
      <c r="S1217" s="18"/>
    </row>
    <row r="1218" spans="19:19" s="175" customFormat="1" x14ac:dyDescent="0.25">
      <c r="S1218" s="18"/>
    </row>
    <row r="1219" spans="19:19" s="175" customFormat="1" x14ac:dyDescent="0.25">
      <c r="S1219" s="18"/>
    </row>
    <row r="1220" spans="19:19" s="175" customFormat="1" x14ac:dyDescent="0.25">
      <c r="S1220" s="18"/>
    </row>
    <row r="1221" spans="19:19" s="175" customFormat="1" x14ac:dyDescent="0.25">
      <c r="S1221" s="18"/>
    </row>
    <row r="1222" spans="19:19" s="175" customFormat="1" x14ac:dyDescent="0.25">
      <c r="S1222" s="18"/>
    </row>
    <row r="1223" spans="19:19" s="175" customFormat="1" x14ac:dyDescent="0.25">
      <c r="S1223" s="18"/>
    </row>
    <row r="1224" spans="19:19" s="175" customFormat="1" x14ac:dyDescent="0.25">
      <c r="S1224" s="18"/>
    </row>
    <row r="1225" spans="19:19" s="175" customFormat="1" x14ac:dyDescent="0.25">
      <c r="S1225" s="18"/>
    </row>
    <row r="1226" spans="19:19" s="175" customFormat="1" x14ac:dyDescent="0.25">
      <c r="S1226" s="18"/>
    </row>
    <row r="1227" spans="19:19" s="175" customFormat="1" x14ac:dyDescent="0.25">
      <c r="S1227" s="18"/>
    </row>
    <row r="1228" spans="19:19" s="175" customFormat="1" x14ac:dyDescent="0.25">
      <c r="S1228" s="18"/>
    </row>
    <row r="1229" spans="19:19" s="175" customFormat="1" x14ac:dyDescent="0.25">
      <c r="S1229" s="18"/>
    </row>
    <row r="1230" spans="19:19" s="175" customFormat="1" x14ac:dyDescent="0.25">
      <c r="S1230" s="18"/>
    </row>
    <row r="1231" spans="19:19" s="175" customFormat="1" x14ac:dyDescent="0.25">
      <c r="S1231" s="18"/>
    </row>
    <row r="1232" spans="19:19" s="175" customFormat="1" x14ac:dyDescent="0.25">
      <c r="S1232" s="18"/>
    </row>
    <row r="1233" spans="19:19" s="175" customFormat="1" x14ac:dyDescent="0.25">
      <c r="S1233" s="18"/>
    </row>
    <row r="1234" spans="19:19" s="175" customFormat="1" x14ac:dyDescent="0.25">
      <c r="S1234" s="18"/>
    </row>
    <row r="1235" spans="19:19" s="175" customFormat="1" x14ac:dyDescent="0.25">
      <c r="S1235" s="18"/>
    </row>
    <row r="1236" spans="19:19" s="175" customFormat="1" x14ac:dyDescent="0.25">
      <c r="S1236" s="18"/>
    </row>
    <row r="1237" spans="19:19" s="175" customFormat="1" x14ac:dyDescent="0.25">
      <c r="S1237" s="18"/>
    </row>
    <row r="1238" spans="19:19" s="175" customFormat="1" x14ac:dyDescent="0.25">
      <c r="S1238" s="18"/>
    </row>
    <row r="1239" spans="19:19" s="175" customFormat="1" x14ac:dyDescent="0.25">
      <c r="S1239" s="18"/>
    </row>
    <row r="1240" spans="19:19" s="175" customFormat="1" x14ac:dyDescent="0.25">
      <c r="S1240" s="18"/>
    </row>
    <row r="1241" spans="19:19" s="175" customFormat="1" x14ac:dyDescent="0.25">
      <c r="S1241" s="18"/>
    </row>
    <row r="1242" spans="19:19" s="175" customFormat="1" x14ac:dyDescent="0.25">
      <c r="S1242" s="18"/>
    </row>
    <row r="1243" spans="19:19" s="175" customFormat="1" x14ac:dyDescent="0.25">
      <c r="S1243" s="18"/>
    </row>
    <row r="1244" spans="19:19" s="175" customFormat="1" x14ac:dyDescent="0.25">
      <c r="S1244" s="18"/>
    </row>
    <row r="1245" spans="19:19" s="175" customFormat="1" x14ac:dyDescent="0.25">
      <c r="S1245" s="18"/>
    </row>
    <row r="1246" spans="19:19" s="175" customFormat="1" x14ac:dyDescent="0.25">
      <c r="S1246" s="18"/>
    </row>
    <row r="1247" spans="19:19" s="175" customFormat="1" x14ac:dyDescent="0.25">
      <c r="S1247" s="18"/>
    </row>
    <row r="1248" spans="19:19" s="175" customFormat="1" x14ac:dyDescent="0.25">
      <c r="S1248" s="18"/>
    </row>
    <row r="1249" spans="19:19" s="175" customFormat="1" x14ac:dyDescent="0.25">
      <c r="S1249" s="18"/>
    </row>
    <row r="1250" spans="19:19" s="175" customFormat="1" x14ac:dyDescent="0.25">
      <c r="S1250" s="18"/>
    </row>
    <row r="1251" spans="19:19" s="175" customFormat="1" x14ac:dyDescent="0.25">
      <c r="S1251" s="18"/>
    </row>
    <row r="1252" spans="19:19" s="175" customFormat="1" x14ac:dyDescent="0.25">
      <c r="S1252" s="18"/>
    </row>
    <row r="1253" spans="19:19" s="175" customFormat="1" x14ac:dyDescent="0.25">
      <c r="S1253" s="18"/>
    </row>
    <row r="1254" spans="19:19" s="175" customFormat="1" x14ac:dyDescent="0.25">
      <c r="S1254" s="18"/>
    </row>
    <row r="1255" spans="19:19" s="175" customFormat="1" x14ac:dyDescent="0.25">
      <c r="S1255" s="18"/>
    </row>
    <row r="1256" spans="19:19" s="175" customFormat="1" x14ac:dyDescent="0.25">
      <c r="S1256" s="18"/>
    </row>
    <row r="1257" spans="19:19" x14ac:dyDescent="0.25">
      <c r="S1257" s="18"/>
    </row>
    <row r="1258" spans="19:19" x14ac:dyDescent="0.25">
      <c r="S1258" s="18"/>
    </row>
    <row r="1259" spans="19:19" x14ac:dyDescent="0.25">
      <c r="S1259" s="18"/>
    </row>
    <row r="1260" spans="19:19" x14ac:dyDescent="0.25">
      <c r="S1260" s="18"/>
    </row>
    <row r="1261" spans="19:19" x14ac:dyDescent="0.25">
      <c r="S1261" s="18"/>
    </row>
    <row r="1262" spans="19:19" x14ac:dyDescent="0.25">
      <c r="S1262" s="18"/>
    </row>
    <row r="1263" spans="19:19" x14ac:dyDescent="0.25">
      <c r="S1263" s="18"/>
    </row>
    <row r="1264" spans="19:19" x14ac:dyDescent="0.25">
      <c r="S1264" s="18"/>
    </row>
    <row r="1265" spans="19:19" x14ac:dyDescent="0.25">
      <c r="S1265" s="18"/>
    </row>
    <row r="1266" spans="19:19" x14ac:dyDescent="0.25">
      <c r="S1266" s="18"/>
    </row>
    <row r="1267" spans="19:19" x14ac:dyDescent="0.25">
      <c r="S1267" s="18"/>
    </row>
    <row r="1268" spans="19:19" x14ac:dyDescent="0.25">
      <c r="S1268" s="18"/>
    </row>
    <row r="1269" spans="19:19" x14ac:dyDescent="0.25">
      <c r="S1269" s="18"/>
    </row>
    <row r="1270" spans="19:19" x14ac:dyDescent="0.25">
      <c r="S1270" s="18"/>
    </row>
    <row r="1271" spans="19:19" x14ac:dyDescent="0.25">
      <c r="S1271" s="18"/>
    </row>
    <row r="1272" spans="19:19" x14ac:dyDescent="0.25">
      <c r="S1272" s="18"/>
    </row>
    <row r="1273" spans="19:19" x14ac:dyDescent="0.25">
      <c r="S1273" s="18"/>
    </row>
    <row r="1274" spans="19:19" x14ac:dyDescent="0.25">
      <c r="S1274" s="18"/>
    </row>
    <row r="1275" spans="19:19" x14ac:dyDescent="0.25">
      <c r="S1275" s="18"/>
    </row>
    <row r="1276" spans="19:19" x14ac:dyDescent="0.25">
      <c r="S1276" s="18"/>
    </row>
    <row r="1277" spans="19:19" x14ac:dyDescent="0.25">
      <c r="S1277" s="18"/>
    </row>
    <row r="1278" spans="19:19" x14ac:dyDescent="0.25">
      <c r="S1278" s="18"/>
    </row>
    <row r="1279" spans="19:19" x14ac:dyDescent="0.25">
      <c r="S1279" s="18"/>
    </row>
    <row r="1280" spans="19:19" x14ac:dyDescent="0.25">
      <c r="S1280" s="18"/>
    </row>
    <row r="1281" spans="19:19" x14ac:dyDescent="0.25">
      <c r="S1281" s="18"/>
    </row>
    <row r="1282" spans="19:19" x14ac:dyDescent="0.25">
      <c r="S1282" s="18"/>
    </row>
    <row r="1283" spans="19:19" x14ac:dyDescent="0.25">
      <c r="S1283" s="18"/>
    </row>
    <row r="1284" spans="19:19" x14ac:dyDescent="0.25">
      <c r="S1284" s="18"/>
    </row>
    <row r="1285" spans="19:19" x14ac:dyDescent="0.25">
      <c r="S1285" s="18"/>
    </row>
    <row r="1286" spans="19:19" x14ac:dyDescent="0.25">
      <c r="S1286" s="18"/>
    </row>
    <row r="1287" spans="19:19" x14ac:dyDescent="0.25">
      <c r="S1287" s="18"/>
    </row>
    <row r="1288" spans="19:19" x14ac:dyDescent="0.25">
      <c r="S1288" s="18"/>
    </row>
    <row r="1289" spans="19:19" x14ac:dyDescent="0.25">
      <c r="S1289" s="18"/>
    </row>
    <row r="1290" spans="19:19" x14ac:dyDescent="0.25">
      <c r="S1290" s="18"/>
    </row>
    <row r="1291" spans="19:19" x14ac:dyDescent="0.25">
      <c r="S1291" s="18"/>
    </row>
    <row r="1292" spans="19:19" x14ac:dyDescent="0.25">
      <c r="S1292" s="18"/>
    </row>
    <row r="1293" spans="19:19" x14ac:dyDescent="0.25">
      <c r="S1293" s="18"/>
    </row>
    <row r="1294" spans="19:19" x14ac:dyDescent="0.25">
      <c r="S1294" s="18"/>
    </row>
    <row r="1295" spans="19:19" x14ac:dyDescent="0.25">
      <c r="S1295" s="18"/>
    </row>
    <row r="1296" spans="19:19" x14ac:dyDescent="0.25">
      <c r="S1296" s="18"/>
    </row>
    <row r="1297" spans="19:19" x14ac:dyDescent="0.25">
      <c r="S1297" s="18"/>
    </row>
    <row r="1298" spans="19:19" x14ac:dyDescent="0.25">
      <c r="S1298" s="18"/>
    </row>
    <row r="1299" spans="19:19" x14ac:dyDescent="0.25">
      <c r="S1299" s="18"/>
    </row>
    <row r="1300" spans="19:19" x14ac:dyDescent="0.25">
      <c r="S1300" s="18"/>
    </row>
    <row r="1301" spans="19:19" x14ac:dyDescent="0.25">
      <c r="S1301" s="18"/>
    </row>
    <row r="1302" spans="19:19" x14ac:dyDescent="0.25">
      <c r="S1302" s="18"/>
    </row>
    <row r="1303" spans="19:19" x14ac:dyDescent="0.25">
      <c r="S1303" s="18"/>
    </row>
    <row r="1304" spans="19:19" x14ac:dyDescent="0.25">
      <c r="S1304" s="18"/>
    </row>
    <row r="1305" spans="19:19" x14ac:dyDescent="0.25">
      <c r="S1305" s="18"/>
    </row>
    <row r="1306" spans="19:19" x14ac:dyDescent="0.25">
      <c r="S1306" s="18"/>
    </row>
    <row r="1307" spans="19:19" x14ac:dyDescent="0.25">
      <c r="S1307" s="18"/>
    </row>
    <row r="1308" spans="19:19" x14ac:dyDescent="0.25">
      <c r="S1308" s="18"/>
    </row>
    <row r="1309" spans="19:19" x14ac:dyDescent="0.25">
      <c r="S1309" s="18"/>
    </row>
    <row r="1310" spans="19:19" x14ac:dyDescent="0.25">
      <c r="S1310" s="18"/>
    </row>
    <row r="1311" spans="19:19" x14ac:dyDescent="0.25">
      <c r="S1311" s="18"/>
    </row>
    <row r="1312" spans="19:19" x14ac:dyDescent="0.25">
      <c r="S1312" s="18"/>
    </row>
    <row r="1313" spans="19:19" x14ac:dyDescent="0.25">
      <c r="S1313" s="18"/>
    </row>
    <row r="1314" spans="19:19" x14ac:dyDescent="0.25">
      <c r="S1314" s="18"/>
    </row>
    <row r="1315" spans="19:19" x14ac:dyDescent="0.25">
      <c r="S1315" s="18"/>
    </row>
    <row r="1316" spans="19:19" x14ac:dyDescent="0.25">
      <c r="S1316" s="18"/>
    </row>
    <row r="1317" spans="19:19" x14ac:dyDescent="0.25">
      <c r="S1317" s="18"/>
    </row>
    <row r="1318" spans="19:19" x14ac:dyDescent="0.25">
      <c r="S1318" s="18"/>
    </row>
    <row r="1319" spans="19:19" x14ac:dyDescent="0.25">
      <c r="S1319" s="18"/>
    </row>
    <row r="1320" spans="19:19" x14ac:dyDescent="0.25">
      <c r="S1320" s="18"/>
    </row>
    <row r="1321" spans="19:19" x14ac:dyDescent="0.25">
      <c r="S1321" s="18"/>
    </row>
    <row r="1322" spans="19:19" x14ac:dyDescent="0.25">
      <c r="S1322" s="18"/>
    </row>
    <row r="1323" spans="19:19" x14ac:dyDescent="0.25">
      <c r="S1323" s="18"/>
    </row>
    <row r="1324" spans="19:19" x14ac:dyDescent="0.25">
      <c r="S1324" s="18"/>
    </row>
    <row r="1325" spans="19:19" x14ac:dyDescent="0.25">
      <c r="S1325" s="18"/>
    </row>
    <row r="1326" spans="19:19" x14ac:dyDescent="0.25">
      <c r="S1326" s="18"/>
    </row>
    <row r="1327" spans="19:19" x14ac:dyDescent="0.25">
      <c r="S1327" s="18"/>
    </row>
    <row r="1328" spans="19:19" x14ac:dyDescent="0.25">
      <c r="S1328" s="18"/>
    </row>
    <row r="1329" spans="19:19" x14ac:dyDescent="0.25">
      <c r="S1329" s="18"/>
    </row>
    <row r="1330" spans="19:19" x14ac:dyDescent="0.25">
      <c r="S1330" s="18"/>
    </row>
    <row r="1331" spans="19:19" x14ac:dyDescent="0.25">
      <c r="S1331" s="18"/>
    </row>
    <row r="1332" spans="19:19" x14ac:dyDescent="0.25">
      <c r="S1332" s="18"/>
    </row>
    <row r="1333" spans="19:19" x14ac:dyDescent="0.25">
      <c r="S1333" s="18"/>
    </row>
    <row r="1334" spans="19:19" x14ac:dyDescent="0.25">
      <c r="S1334" s="18"/>
    </row>
    <row r="1335" spans="19:19" x14ac:dyDescent="0.25">
      <c r="S1335" s="18"/>
    </row>
    <row r="1336" spans="19:19" x14ac:dyDescent="0.25">
      <c r="S1336" s="18"/>
    </row>
    <row r="1337" spans="19:19" x14ac:dyDescent="0.25">
      <c r="S1337" s="18"/>
    </row>
    <row r="1338" spans="19:19" x14ac:dyDescent="0.25">
      <c r="S1338" s="18"/>
    </row>
    <row r="1339" spans="19:19" x14ac:dyDescent="0.25">
      <c r="S1339" s="18"/>
    </row>
    <row r="1340" spans="19:19" x14ac:dyDescent="0.25">
      <c r="S1340" s="18"/>
    </row>
    <row r="1341" spans="19:19" x14ac:dyDescent="0.25">
      <c r="S1341" s="18"/>
    </row>
    <row r="1342" spans="19:19" x14ac:dyDescent="0.25">
      <c r="S1342" s="18"/>
    </row>
    <row r="1343" spans="19:19" x14ac:dyDescent="0.25">
      <c r="S1343" s="18"/>
    </row>
    <row r="1344" spans="19:19" x14ac:dyDescent="0.25">
      <c r="S1344" s="18"/>
    </row>
    <row r="1345" spans="19:19" x14ac:dyDescent="0.25">
      <c r="S1345" s="18"/>
    </row>
    <row r="1346" spans="19:19" x14ac:dyDescent="0.25">
      <c r="S1346" s="18"/>
    </row>
    <row r="1347" spans="19:19" x14ac:dyDescent="0.25">
      <c r="S1347" s="18"/>
    </row>
    <row r="1348" spans="19:19" x14ac:dyDescent="0.25">
      <c r="S1348" s="18"/>
    </row>
    <row r="1349" spans="19:19" x14ac:dyDescent="0.25">
      <c r="S1349" s="18"/>
    </row>
    <row r="1350" spans="19:19" x14ac:dyDescent="0.25">
      <c r="S1350" s="18"/>
    </row>
    <row r="1351" spans="19:19" x14ac:dyDescent="0.25">
      <c r="S1351" s="18"/>
    </row>
    <row r="1352" spans="19:19" x14ac:dyDescent="0.25">
      <c r="S1352" s="18"/>
    </row>
    <row r="1353" spans="19:19" x14ac:dyDescent="0.25">
      <c r="S1353" s="18"/>
    </row>
    <row r="1354" spans="19:19" x14ac:dyDescent="0.25">
      <c r="S1354" s="18"/>
    </row>
    <row r="1355" spans="19:19" x14ac:dyDescent="0.25">
      <c r="S1355" s="18"/>
    </row>
    <row r="1356" spans="19:19" x14ac:dyDescent="0.25">
      <c r="S1356" s="18"/>
    </row>
    <row r="1357" spans="19:19" x14ac:dyDescent="0.25">
      <c r="S1357" s="18"/>
    </row>
    <row r="1358" spans="19:19" x14ac:dyDescent="0.25">
      <c r="S1358" s="18"/>
    </row>
    <row r="1359" spans="19:19" x14ac:dyDescent="0.25">
      <c r="S1359" s="18"/>
    </row>
    <row r="1360" spans="19:19" x14ac:dyDescent="0.25">
      <c r="S1360" s="18"/>
    </row>
    <row r="1361" spans="19:19" x14ac:dyDescent="0.25">
      <c r="S1361" s="18"/>
    </row>
    <row r="1362" spans="19:19" x14ac:dyDescent="0.25">
      <c r="S1362" s="18"/>
    </row>
    <row r="1363" spans="19:19" x14ac:dyDescent="0.25">
      <c r="S1363" s="18"/>
    </row>
    <row r="1364" spans="19:19" x14ac:dyDescent="0.25">
      <c r="S1364" s="18"/>
    </row>
    <row r="1365" spans="19:19" x14ac:dyDescent="0.25">
      <c r="S1365" s="18"/>
    </row>
    <row r="1366" spans="19:19" x14ac:dyDescent="0.25">
      <c r="S1366" s="18"/>
    </row>
    <row r="1367" spans="19:19" x14ac:dyDescent="0.25">
      <c r="S1367" s="18"/>
    </row>
    <row r="1368" spans="19:19" x14ac:dyDescent="0.25">
      <c r="S1368" s="18"/>
    </row>
    <row r="1369" spans="19:19" x14ac:dyDescent="0.25">
      <c r="S1369" s="18"/>
    </row>
    <row r="1370" spans="19:19" x14ac:dyDescent="0.25">
      <c r="S1370" s="18"/>
    </row>
    <row r="1371" spans="19:19" x14ac:dyDescent="0.25">
      <c r="S1371" s="18"/>
    </row>
    <row r="1372" spans="19:19" x14ac:dyDescent="0.25">
      <c r="S1372" s="18"/>
    </row>
    <row r="1373" spans="19:19" x14ac:dyDescent="0.25">
      <c r="S1373" s="18"/>
    </row>
    <row r="1374" spans="19:19" x14ac:dyDescent="0.25">
      <c r="S1374" s="18"/>
    </row>
    <row r="1375" spans="19:19" x14ac:dyDescent="0.25">
      <c r="S1375" s="18"/>
    </row>
    <row r="1376" spans="19:19" x14ac:dyDescent="0.25">
      <c r="S1376" s="18"/>
    </row>
    <row r="1377" spans="19:19" x14ac:dyDescent="0.25">
      <c r="S1377" s="18"/>
    </row>
    <row r="1378" spans="19:19" x14ac:dyDescent="0.25">
      <c r="S1378" s="18"/>
    </row>
    <row r="1379" spans="19:19" x14ac:dyDescent="0.25">
      <c r="S1379" s="18"/>
    </row>
    <row r="1380" spans="19:19" x14ac:dyDescent="0.25">
      <c r="S1380" s="18"/>
    </row>
    <row r="1381" spans="19:19" x14ac:dyDescent="0.25">
      <c r="S1381" s="18"/>
    </row>
    <row r="1382" spans="19:19" x14ac:dyDescent="0.25">
      <c r="S1382" s="18"/>
    </row>
    <row r="1383" spans="19:19" x14ac:dyDescent="0.25">
      <c r="S1383" s="18"/>
    </row>
    <row r="1384" spans="19:19" x14ac:dyDescent="0.25">
      <c r="S1384" s="18"/>
    </row>
    <row r="1385" spans="19:19" x14ac:dyDescent="0.25">
      <c r="S1385" s="18"/>
    </row>
    <row r="1386" spans="19:19" x14ac:dyDescent="0.25">
      <c r="S1386" s="18"/>
    </row>
    <row r="1387" spans="19:19" x14ac:dyDescent="0.25">
      <c r="S1387" s="18"/>
    </row>
    <row r="1388" spans="19:19" x14ac:dyDescent="0.25">
      <c r="S1388" s="18"/>
    </row>
    <row r="1389" spans="19:19" x14ac:dyDescent="0.25">
      <c r="S1389" s="18"/>
    </row>
    <row r="1390" spans="19:19" x14ac:dyDescent="0.25">
      <c r="S1390" s="18"/>
    </row>
    <row r="1391" spans="19:19" x14ac:dyDescent="0.25">
      <c r="S1391" s="18"/>
    </row>
    <row r="1392" spans="19:19" x14ac:dyDescent="0.25">
      <c r="S1392" s="18"/>
    </row>
    <row r="1393" spans="19:19" x14ac:dyDescent="0.25">
      <c r="S1393" s="18"/>
    </row>
    <row r="1394" spans="19:19" x14ac:dyDescent="0.25">
      <c r="S1394" s="18"/>
    </row>
    <row r="1395" spans="19:19" x14ac:dyDescent="0.25">
      <c r="S1395" s="18"/>
    </row>
    <row r="1396" spans="19:19" x14ac:dyDescent="0.25">
      <c r="S1396" s="18"/>
    </row>
    <row r="1397" spans="19:19" x14ac:dyDescent="0.25">
      <c r="S1397" s="18"/>
    </row>
    <row r="1398" spans="19:19" x14ac:dyDescent="0.25">
      <c r="S1398" s="18"/>
    </row>
    <row r="1399" spans="19:19" x14ac:dyDescent="0.25">
      <c r="S1399" s="18"/>
    </row>
    <row r="1400" spans="19:19" x14ac:dyDescent="0.25">
      <c r="S1400" s="18"/>
    </row>
    <row r="1401" spans="19:19" x14ac:dyDescent="0.25">
      <c r="S1401" s="18"/>
    </row>
    <row r="1402" spans="19:19" x14ac:dyDescent="0.25">
      <c r="S1402" s="18"/>
    </row>
    <row r="1403" spans="19:19" x14ac:dyDescent="0.25">
      <c r="S1403" s="18"/>
    </row>
    <row r="1404" spans="19:19" x14ac:dyDescent="0.25">
      <c r="S1404" s="18"/>
    </row>
    <row r="1405" spans="19:19" x14ac:dyDescent="0.25">
      <c r="S1405" s="18"/>
    </row>
    <row r="1406" spans="19:19" x14ac:dyDescent="0.25">
      <c r="S1406" s="18"/>
    </row>
    <row r="1407" spans="19:19" x14ac:dyDescent="0.25">
      <c r="S1407" s="18"/>
    </row>
    <row r="1408" spans="19:19" x14ac:dyDescent="0.25">
      <c r="S1408" s="18"/>
    </row>
    <row r="1409" spans="19:19" x14ac:dyDescent="0.25">
      <c r="S1409" s="18"/>
    </row>
    <row r="1410" spans="19:19" x14ac:dyDescent="0.25">
      <c r="S1410" s="18"/>
    </row>
    <row r="1411" spans="19:19" x14ac:dyDescent="0.25">
      <c r="S1411" s="18"/>
    </row>
    <row r="1412" spans="19:19" x14ac:dyDescent="0.25">
      <c r="S1412" s="18"/>
    </row>
    <row r="1413" spans="19:19" x14ac:dyDescent="0.25">
      <c r="S1413" s="18"/>
    </row>
    <row r="1414" spans="19:19" x14ac:dyDescent="0.25">
      <c r="S1414" s="18"/>
    </row>
    <row r="1415" spans="19:19" x14ac:dyDescent="0.25">
      <c r="S1415" s="18"/>
    </row>
    <row r="1416" spans="19:19" x14ac:dyDescent="0.25">
      <c r="S1416" s="18"/>
    </row>
    <row r="1417" spans="19:19" x14ac:dyDescent="0.25">
      <c r="S1417" s="18"/>
    </row>
    <row r="1418" spans="19:19" x14ac:dyDescent="0.25">
      <c r="S1418" s="18"/>
    </row>
    <row r="1419" spans="19:19" x14ac:dyDescent="0.25">
      <c r="S1419" s="18"/>
    </row>
    <row r="1420" spans="19:19" x14ac:dyDescent="0.25">
      <c r="S1420" s="18"/>
    </row>
    <row r="1421" spans="19:19" x14ac:dyDescent="0.25">
      <c r="S1421" s="18"/>
    </row>
    <row r="1422" spans="19:19" x14ac:dyDescent="0.25">
      <c r="S1422" s="18"/>
    </row>
    <row r="1423" spans="19:19" x14ac:dyDescent="0.25">
      <c r="S1423" s="18"/>
    </row>
    <row r="1424" spans="19:19" x14ac:dyDescent="0.25">
      <c r="S1424" s="18"/>
    </row>
    <row r="1425" spans="19:19" x14ac:dyDescent="0.25">
      <c r="S1425" s="18"/>
    </row>
    <row r="1426" spans="19:19" x14ac:dyDescent="0.25">
      <c r="S1426" s="18"/>
    </row>
    <row r="1427" spans="19:19" x14ac:dyDescent="0.25">
      <c r="S1427" s="18"/>
    </row>
    <row r="1428" spans="19:19" x14ac:dyDescent="0.25">
      <c r="S1428" s="18"/>
    </row>
    <row r="1429" spans="19:19" x14ac:dyDescent="0.25">
      <c r="S1429" s="18"/>
    </row>
    <row r="1430" spans="19:19" x14ac:dyDescent="0.25">
      <c r="S1430" s="18"/>
    </row>
    <row r="1431" spans="19:19" x14ac:dyDescent="0.25">
      <c r="S1431" s="18"/>
    </row>
    <row r="1432" spans="19:19" x14ac:dyDescent="0.25">
      <c r="S1432" s="18"/>
    </row>
    <row r="1433" spans="19:19" x14ac:dyDescent="0.25">
      <c r="S1433" s="18"/>
    </row>
    <row r="1434" spans="19:19" x14ac:dyDescent="0.25">
      <c r="S1434" s="18"/>
    </row>
    <row r="1435" spans="19:19" x14ac:dyDescent="0.25">
      <c r="S1435" s="18"/>
    </row>
    <row r="1436" spans="19:19" x14ac:dyDescent="0.25">
      <c r="S1436" s="18"/>
    </row>
    <row r="1437" spans="19:19" x14ac:dyDescent="0.25">
      <c r="S1437" s="18"/>
    </row>
    <row r="1438" spans="19:19" x14ac:dyDescent="0.25">
      <c r="S1438" s="18"/>
    </row>
    <row r="1439" spans="19:19" x14ac:dyDescent="0.25">
      <c r="S1439" s="18"/>
    </row>
    <row r="1440" spans="19:19" x14ac:dyDescent="0.25">
      <c r="S1440" s="18"/>
    </row>
    <row r="1441" spans="19:19" x14ac:dyDescent="0.25">
      <c r="S1441" s="18"/>
    </row>
    <row r="1442" spans="19:19" x14ac:dyDescent="0.25">
      <c r="S1442" s="18"/>
    </row>
    <row r="1443" spans="19:19" x14ac:dyDescent="0.25">
      <c r="S1443" s="18"/>
    </row>
    <row r="1444" spans="19:19" x14ac:dyDescent="0.25">
      <c r="S1444" s="18"/>
    </row>
    <row r="1445" spans="19:19" x14ac:dyDescent="0.25">
      <c r="S1445" s="18"/>
    </row>
    <row r="1446" spans="19:19" x14ac:dyDescent="0.25">
      <c r="S1446" s="18"/>
    </row>
    <row r="1447" spans="19:19" x14ac:dyDescent="0.25">
      <c r="S1447" s="18"/>
    </row>
    <row r="1448" spans="19:19" x14ac:dyDescent="0.25">
      <c r="S1448" s="18"/>
    </row>
    <row r="1449" spans="19:19" x14ac:dyDescent="0.25">
      <c r="S1449" s="18"/>
    </row>
    <row r="1450" spans="19:19" x14ac:dyDescent="0.25">
      <c r="S1450" s="18"/>
    </row>
    <row r="1451" spans="19:19" x14ac:dyDescent="0.25">
      <c r="S1451" s="18"/>
    </row>
    <row r="1452" spans="19:19" x14ac:dyDescent="0.25">
      <c r="S1452" s="18"/>
    </row>
    <row r="1453" spans="19:19" x14ac:dyDescent="0.25">
      <c r="S1453" s="18"/>
    </row>
    <row r="1454" spans="19:19" x14ac:dyDescent="0.25">
      <c r="S1454" s="18"/>
    </row>
    <row r="1455" spans="19:19" x14ac:dyDescent="0.25">
      <c r="S1455" s="18"/>
    </row>
    <row r="1456" spans="19:19" x14ac:dyDescent="0.25">
      <c r="S1456" s="18"/>
    </row>
    <row r="1457" spans="19:19" x14ac:dyDescent="0.25">
      <c r="S1457" s="18"/>
    </row>
    <row r="1458" spans="19:19" x14ac:dyDescent="0.25">
      <c r="S1458" s="18"/>
    </row>
    <row r="1459" spans="19:19" x14ac:dyDescent="0.25">
      <c r="S1459" s="18"/>
    </row>
    <row r="1460" spans="19:19" x14ac:dyDescent="0.25">
      <c r="S1460" s="18"/>
    </row>
    <row r="1461" spans="19:19" x14ac:dyDescent="0.25">
      <c r="S1461" s="18"/>
    </row>
    <row r="1462" spans="19:19" x14ac:dyDescent="0.25">
      <c r="S1462" s="18"/>
    </row>
    <row r="1463" spans="19:19" x14ac:dyDescent="0.25">
      <c r="S1463" s="18"/>
    </row>
    <row r="1464" spans="19:19" x14ac:dyDescent="0.25">
      <c r="S1464" s="18"/>
    </row>
    <row r="1465" spans="19:19" x14ac:dyDescent="0.25">
      <c r="S1465" s="18"/>
    </row>
    <row r="1466" spans="19:19" x14ac:dyDescent="0.25">
      <c r="S1466" s="18"/>
    </row>
    <row r="1467" spans="19:19" x14ac:dyDescent="0.25">
      <c r="S1467" s="18"/>
    </row>
    <row r="1468" spans="19:19" x14ac:dyDescent="0.25">
      <c r="S1468" s="18"/>
    </row>
    <row r="1469" spans="19:19" x14ac:dyDescent="0.25">
      <c r="S1469" s="18"/>
    </row>
    <row r="1470" spans="19:19" x14ac:dyDescent="0.25">
      <c r="S1470" s="18"/>
    </row>
    <row r="1471" spans="19:19" x14ac:dyDescent="0.25">
      <c r="S1471" s="18"/>
    </row>
    <row r="1472" spans="19:19" x14ac:dyDescent="0.25">
      <c r="S1472" s="18"/>
    </row>
    <row r="1473" spans="19:19" x14ac:dyDescent="0.25">
      <c r="S1473" s="18"/>
    </row>
    <row r="1474" spans="19:19" x14ac:dyDescent="0.25">
      <c r="S1474" s="18"/>
    </row>
    <row r="1475" spans="19:19" x14ac:dyDescent="0.25">
      <c r="S1475" s="18"/>
    </row>
    <row r="1476" spans="19:19" x14ac:dyDescent="0.25">
      <c r="S1476" s="18"/>
    </row>
    <row r="1477" spans="19:19" x14ac:dyDescent="0.25">
      <c r="S1477" s="18"/>
    </row>
    <row r="1478" spans="19:19" x14ac:dyDescent="0.25">
      <c r="S1478" s="18"/>
    </row>
    <row r="1479" spans="19:19" x14ac:dyDescent="0.25">
      <c r="S1479" s="18"/>
    </row>
    <row r="1480" spans="19:19" x14ac:dyDescent="0.25">
      <c r="S1480" s="18"/>
    </row>
    <row r="1481" spans="19:19" x14ac:dyDescent="0.25">
      <c r="S1481" s="18"/>
    </row>
    <row r="1482" spans="19:19" x14ac:dyDescent="0.25">
      <c r="S1482" s="18"/>
    </row>
    <row r="1483" spans="19:19" x14ac:dyDescent="0.25">
      <c r="S1483" s="18"/>
    </row>
    <row r="1484" spans="19:19" x14ac:dyDescent="0.25">
      <c r="S1484" s="18"/>
    </row>
    <row r="1485" spans="19:19" x14ac:dyDescent="0.25">
      <c r="S1485" s="18"/>
    </row>
    <row r="1486" spans="19:19" x14ac:dyDescent="0.25">
      <c r="S1486" s="18"/>
    </row>
    <row r="1487" spans="19:19" x14ac:dyDescent="0.25">
      <c r="S1487" s="18"/>
    </row>
    <row r="1488" spans="19:19" x14ac:dyDescent="0.25">
      <c r="S1488" s="18"/>
    </row>
    <row r="1489" spans="19:19" x14ac:dyDescent="0.25">
      <c r="S1489" s="18"/>
    </row>
    <row r="1490" spans="19:19" x14ac:dyDescent="0.25">
      <c r="S1490" s="18"/>
    </row>
    <row r="1491" spans="19:19" x14ac:dyDescent="0.25">
      <c r="S1491" s="18"/>
    </row>
    <row r="1492" spans="19:19" x14ac:dyDescent="0.25">
      <c r="S1492" s="18"/>
    </row>
    <row r="1493" spans="19:19" x14ac:dyDescent="0.25">
      <c r="S1493" s="18"/>
    </row>
    <row r="1494" spans="19:19" x14ac:dyDescent="0.25">
      <c r="S1494" s="18"/>
    </row>
    <row r="1495" spans="19:19" x14ac:dyDescent="0.25">
      <c r="S1495" s="18"/>
    </row>
    <row r="1496" spans="19:19" x14ac:dyDescent="0.25">
      <c r="S1496" s="18"/>
    </row>
    <row r="1497" spans="19:19" x14ac:dyDescent="0.25">
      <c r="S1497" s="18"/>
    </row>
    <row r="1498" spans="19:19" x14ac:dyDescent="0.25">
      <c r="S1498" s="18"/>
    </row>
    <row r="1499" spans="19:19" x14ac:dyDescent="0.25">
      <c r="S1499" s="18"/>
    </row>
    <row r="1500" spans="19:19" x14ac:dyDescent="0.25">
      <c r="S1500" s="18"/>
    </row>
    <row r="1501" spans="19:19" x14ac:dyDescent="0.25">
      <c r="S1501" s="18"/>
    </row>
    <row r="1502" spans="19:19" x14ac:dyDescent="0.25">
      <c r="S1502" s="18"/>
    </row>
    <row r="1503" spans="19:19" x14ac:dyDescent="0.25">
      <c r="S1503" s="18"/>
    </row>
    <row r="1504" spans="19:19" x14ac:dyDescent="0.25">
      <c r="S1504" s="18"/>
    </row>
    <row r="1505" spans="19:19" x14ac:dyDescent="0.25">
      <c r="S1505" s="18"/>
    </row>
    <row r="1506" spans="19:19" x14ac:dyDescent="0.25">
      <c r="S1506" s="18"/>
    </row>
    <row r="1507" spans="19:19" x14ac:dyDescent="0.25">
      <c r="S1507" s="18"/>
    </row>
    <row r="1508" spans="19:19" x14ac:dyDescent="0.25">
      <c r="S1508" s="18"/>
    </row>
    <row r="1509" spans="19:19" x14ac:dyDescent="0.25">
      <c r="S1509" s="18"/>
    </row>
    <row r="1510" spans="19:19" x14ac:dyDescent="0.25">
      <c r="S1510" s="18"/>
    </row>
    <row r="1511" spans="19:19" x14ac:dyDescent="0.25">
      <c r="S1511" s="18"/>
    </row>
    <row r="1512" spans="19:19" x14ac:dyDescent="0.25">
      <c r="S1512" s="18"/>
    </row>
    <row r="1513" spans="19:19" x14ac:dyDescent="0.25">
      <c r="S1513" s="18"/>
    </row>
    <row r="1514" spans="19:19" x14ac:dyDescent="0.25">
      <c r="S1514" s="18"/>
    </row>
    <row r="1515" spans="19:19" x14ac:dyDescent="0.25">
      <c r="S1515" s="18"/>
    </row>
    <row r="1516" spans="19:19" x14ac:dyDescent="0.25">
      <c r="S1516" s="18"/>
    </row>
    <row r="1517" spans="19:19" x14ac:dyDescent="0.25">
      <c r="S1517" s="18"/>
    </row>
    <row r="1518" spans="19:19" x14ac:dyDescent="0.25">
      <c r="S1518" s="18"/>
    </row>
    <row r="1519" spans="19:19" x14ac:dyDescent="0.25">
      <c r="S1519" s="18"/>
    </row>
    <row r="1520" spans="19:19" x14ac:dyDescent="0.25">
      <c r="S1520" s="18"/>
    </row>
    <row r="1521" spans="19:19" x14ac:dyDescent="0.25">
      <c r="S1521" s="18"/>
    </row>
    <row r="1522" spans="19:19" x14ac:dyDescent="0.25">
      <c r="S1522" s="18"/>
    </row>
    <row r="1523" spans="19:19" x14ac:dyDescent="0.25">
      <c r="S1523" s="18"/>
    </row>
    <row r="1524" spans="19:19" x14ac:dyDescent="0.25">
      <c r="S1524" s="18"/>
    </row>
    <row r="1525" spans="19:19" x14ac:dyDescent="0.25">
      <c r="S1525" s="18"/>
    </row>
    <row r="1526" spans="19:19" x14ac:dyDescent="0.25">
      <c r="S1526" s="18"/>
    </row>
    <row r="1527" spans="19:19" x14ac:dyDescent="0.25">
      <c r="S1527" s="18"/>
    </row>
    <row r="1528" spans="19:19" x14ac:dyDescent="0.25">
      <c r="S1528" s="18"/>
    </row>
    <row r="1529" spans="19:19" x14ac:dyDescent="0.25">
      <c r="S1529" s="18"/>
    </row>
    <row r="1530" spans="19:19" x14ac:dyDescent="0.25">
      <c r="S1530" s="18"/>
    </row>
    <row r="1531" spans="19:19" x14ac:dyDescent="0.25">
      <c r="S1531" s="18"/>
    </row>
    <row r="1532" spans="19:19" x14ac:dyDescent="0.25">
      <c r="S1532" s="18"/>
    </row>
    <row r="1533" spans="19:19" x14ac:dyDescent="0.25">
      <c r="S1533" s="18"/>
    </row>
    <row r="1534" spans="19:19" x14ac:dyDescent="0.25">
      <c r="S1534" s="18"/>
    </row>
    <row r="1535" spans="19:19" x14ac:dyDescent="0.25">
      <c r="S1535" s="18"/>
    </row>
    <row r="1536" spans="19:19" x14ac:dyDescent="0.25">
      <c r="S1536" s="18"/>
    </row>
    <row r="1537" spans="19:19" x14ac:dyDescent="0.25">
      <c r="S1537" s="18"/>
    </row>
    <row r="1538" spans="19:19" x14ac:dyDescent="0.25">
      <c r="S1538" s="18"/>
    </row>
    <row r="1539" spans="19:19" x14ac:dyDescent="0.25">
      <c r="S1539" s="18"/>
    </row>
    <row r="1540" spans="19:19" x14ac:dyDescent="0.25">
      <c r="S1540" s="18"/>
    </row>
    <row r="1541" spans="19:19" x14ac:dyDescent="0.25">
      <c r="S1541" s="18"/>
    </row>
    <row r="1542" spans="19:19" x14ac:dyDescent="0.25">
      <c r="S1542" s="18"/>
    </row>
    <row r="1543" spans="19:19" x14ac:dyDescent="0.25">
      <c r="S1543" s="18"/>
    </row>
    <row r="1544" spans="19:19" x14ac:dyDescent="0.25">
      <c r="S1544" s="18"/>
    </row>
    <row r="1545" spans="19:19" x14ac:dyDescent="0.25">
      <c r="S1545" s="18"/>
    </row>
    <row r="1546" spans="19:19" x14ac:dyDescent="0.25">
      <c r="S1546" s="18"/>
    </row>
    <row r="1547" spans="19:19" x14ac:dyDescent="0.25">
      <c r="S1547" s="18"/>
    </row>
    <row r="1548" spans="19:19" x14ac:dyDescent="0.25">
      <c r="S1548" s="18"/>
    </row>
    <row r="1549" spans="19:19" x14ac:dyDescent="0.25">
      <c r="S1549" s="18"/>
    </row>
    <row r="1550" spans="19:19" x14ac:dyDescent="0.25">
      <c r="S1550" s="18"/>
    </row>
    <row r="1551" spans="19:19" x14ac:dyDescent="0.25">
      <c r="S1551" s="18"/>
    </row>
    <row r="1552" spans="19:19" x14ac:dyDescent="0.25">
      <c r="S1552" s="18"/>
    </row>
    <row r="1553" spans="19:19" x14ac:dyDescent="0.25">
      <c r="S1553" s="18"/>
    </row>
    <row r="1554" spans="19:19" x14ac:dyDescent="0.25">
      <c r="S1554" s="18"/>
    </row>
    <row r="1555" spans="19:19" x14ac:dyDescent="0.25">
      <c r="S1555" s="18"/>
    </row>
    <row r="1556" spans="19:19" x14ac:dyDescent="0.25">
      <c r="S1556" s="18"/>
    </row>
    <row r="1557" spans="19:19" x14ac:dyDescent="0.25">
      <c r="S1557" s="18"/>
    </row>
    <row r="1558" spans="19:19" x14ac:dyDescent="0.25">
      <c r="S1558" s="18"/>
    </row>
    <row r="1559" spans="19:19" x14ac:dyDescent="0.25">
      <c r="S1559" s="18"/>
    </row>
    <row r="1560" spans="19:19" x14ac:dyDescent="0.25">
      <c r="S1560" s="18"/>
    </row>
    <row r="1561" spans="19:19" x14ac:dyDescent="0.25">
      <c r="S1561" s="18"/>
    </row>
    <row r="1562" spans="19:19" x14ac:dyDescent="0.25">
      <c r="S1562" s="18"/>
    </row>
    <row r="1563" spans="19:19" x14ac:dyDescent="0.25">
      <c r="S1563" s="18"/>
    </row>
    <row r="1564" spans="19:19" x14ac:dyDescent="0.25">
      <c r="S1564" s="18"/>
    </row>
    <row r="1565" spans="19:19" x14ac:dyDescent="0.25">
      <c r="S1565" s="18"/>
    </row>
    <row r="1566" spans="19:19" x14ac:dyDescent="0.25">
      <c r="S1566" s="18"/>
    </row>
    <row r="1567" spans="19:19" x14ac:dyDescent="0.25">
      <c r="S1567" s="18"/>
    </row>
    <row r="1568" spans="19:19" x14ac:dyDescent="0.25">
      <c r="S1568" s="18"/>
    </row>
    <row r="1569" spans="19:19" x14ac:dyDescent="0.25">
      <c r="S1569" s="18"/>
    </row>
    <row r="1570" spans="19:19" x14ac:dyDescent="0.25">
      <c r="S1570" s="18"/>
    </row>
    <row r="1571" spans="19:19" x14ac:dyDescent="0.25">
      <c r="S1571" s="18"/>
    </row>
    <row r="1572" spans="19:19" x14ac:dyDescent="0.25">
      <c r="S1572" s="18"/>
    </row>
    <row r="1573" spans="19:19" x14ac:dyDescent="0.25">
      <c r="S1573" s="18"/>
    </row>
    <row r="1574" spans="19:19" x14ac:dyDescent="0.25">
      <c r="S1574" s="18"/>
    </row>
    <row r="1575" spans="19:19" x14ac:dyDescent="0.25">
      <c r="S1575" s="18"/>
    </row>
    <row r="1576" spans="19:19" x14ac:dyDescent="0.25">
      <c r="S1576" s="18"/>
    </row>
    <row r="1577" spans="19:19" x14ac:dyDescent="0.25">
      <c r="S1577" s="18"/>
    </row>
    <row r="1578" spans="19:19" x14ac:dyDescent="0.25">
      <c r="S1578" s="18"/>
    </row>
    <row r="1579" spans="19:19" x14ac:dyDescent="0.25">
      <c r="S1579" s="18"/>
    </row>
    <row r="1580" spans="19:19" x14ac:dyDescent="0.25">
      <c r="S1580" s="18"/>
    </row>
    <row r="1581" spans="19:19" x14ac:dyDescent="0.25">
      <c r="S1581" s="18"/>
    </row>
    <row r="1582" spans="19:19" x14ac:dyDescent="0.25">
      <c r="S1582" s="18"/>
    </row>
    <row r="1583" spans="19:19" x14ac:dyDescent="0.25">
      <c r="S1583" s="18"/>
    </row>
    <row r="1584" spans="19:19" x14ac:dyDescent="0.25">
      <c r="S1584" s="18"/>
    </row>
    <row r="1585" spans="19:19" x14ac:dyDescent="0.25">
      <c r="S1585" s="18"/>
    </row>
    <row r="1586" spans="19:19" x14ac:dyDescent="0.25">
      <c r="S1586" s="18"/>
    </row>
    <row r="1587" spans="19:19" x14ac:dyDescent="0.25">
      <c r="S1587" s="18"/>
    </row>
    <row r="1588" spans="19:19" x14ac:dyDescent="0.25">
      <c r="S1588" s="18"/>
    </row>
    <row r="1589" spans="19:19" x14ac:dyDescent="0.25">
      <c r="S1589" s="18"/>
    </row>
    <row r="1590" spans="19:19" x14ac:dyDescent="0.25">
      <c r="S1590" s="18"/>
    </row>
    <row r="1591" spans="19:19" x14ac:dyDescent="0.25">
      <c r="S1591" s="18"/>
    </row>
    <row r="1592" spans="19:19" x14ac:dyDescent="0.25">
      <c r="S1592" s="18"/>
    </row>
    <row r="1593" spans="19:19" x14ac:dyDescent="0.25">
      <c r="S1593" s="18"/>
    </row>
    <row r="1594" spans="19:19" x14ac:dyDescent="0.25">
      <c r="S1594" s="18"/>
    </row>
    <row r="1595" spans="19:19" x14ac:dyDescent="0.25">
      <c r="S1595" s="18"/>
    </row>
    <row r="1596" spans="19:19" x14ac:dyDescent="0.25">
      <c r="S1596" s="18"/>
    </row>
    <row r="1597" spans="19:19" x14ac:dyDescent="0.25">
      <c r="S1597" s="18"/>
    </row>
    <row r="1598" spans="19:19" x14ac:dyDescent="0.25">
      <c r="S1598" s="18"/>
    </row>
    <row r="1599" spans="19:19" x14ac:dyDescent="0.25">
      <c r="S1599" s="18"/>
    </row>
    <row r="1600" spans="19:19" x14ac:dyDescent="0.25">
      <c r="S1600" s="18"/>
    </row>
    <row r="1601" spans="19:19" x14ac:dyDescent="0.25">
      <c r="S1601" s="18"/>
    </row>
    <row r="1602" spans="19:19" x14ac:dyDescent="0.25">
      <c r="S1602" s="18"/>
    </row>
    <row r="1603" spans="19:19" x14ac:dyDescent="0.25">
      <c r="S1603" s="18"/>
    </row>
    <row r="1604" spans="19:19" x14ac:dyDescent="0.25">
      <c r="S1604" s="18"/>
    </row>
    <row r="1605" spans="19:19" x14ac:dyDescent="0.25">
      <c r="S1605" s="18"/>
    </row>
    <row r="1606" spans="19:19" x14ac:dyDescent="0.25">
      <c r="S1606" s="18"/>
    </row>
    <row r="1607" spans="19:19" x14ac:dyDescent="0.25">
      <c r="S1607" s="18"/>
    </row>
    <row r="1608" spans="19:19" x14ac:dyDescent="0.25">
      <c r="S1608" s="18"/>
    </row>
    <row r="1609" spans="19:19" x14ac:dyDescent="0.25">
      <c r="S1609" s="18"/>
    </row>
    <row r="1610" spans="19:19" x14ac:dyDescent="0.25">
      <c r="S1610" s="18"/>
    </row>
    <row r="1611" spans="19:19" x14ac:dyDescent="0.25">
      <c r="S1611" s="18"/>
    </row>
    <row r="1612" spans="19:19" x14ac:dyDescent="0.25">
      <c r="S1612" s="18"/>
    </row>
    <row r="1613" spans="19:19" x14ac:dyDescent="0.25">
      <c r="S1613" s="18"/>
    </row>
    <row r="1614" spans="19:19" x14ac:dyDescent="0.25">
      <c r="S1614" s="18"/>
    </row>
    <row r="1615" spans="19:19" x14ac:dyDescent="0.25">
      <c r="S1615" s="18"/>
    </row>
    <row r="1616" spans="19:19" x14ac:dyDescent="0.25">
      <c r="S1616" s="18"/>
    </row>
    <row r="1617" spans="19:19" x14ac:dyDescent="0.25">
      <c r="S1617" s="18"/>
    </row>
    <row r="1618" spans="19:19" x14ac:dyDescent="0.25">
      <c r="S1618" s="18"/>
    </row>
    <row r="1619" spans="19:19" x14ac:dyDescent="0.25">
      <c r="S1619" s="18"/>
    </row>
    <row r="1620" spans="19:19" x14ac:dyDescent="0.25">
      <c r="S1620" s="18"/>
    </row>
    <row r="1621" spans="19:19" x14ac:dyDescent="0.25">
      <c r="S1621" s="18"/>
    </row>
    <row r="1622" spans="19:19" x14ac:dyDescent="0.25">
      <c r="S1622" s="18"/>
    </row>
    <row r="1623" spans="19:19" x14ac:dyDescent="0.25">
      <c r="S1623" s="18"/>
    </row>
    <row r="1624" spans="19:19" x14ac:dyDescent="0.25">
      <c r="S1624" s="18"/>
    </row>
    <row r="1625" spans="19:19" x14ac:dyDescent="0.25">
      <c r="S1625" s="18"/>
    </row>
    <row r="1626" spans="19:19" x14ac:dyDescent="0.25">
      <c r="S1626" s="18"/>
    </row>
    <row r="1627" spans="19:19" x14ac:dyDescent="0.25">
      <c r="S1627" s="18"/>
    </row>
    <row r="1628" spans="19:19" x14ac:dyDescent="0.25">
      <c r="S1628" s="18"/>
    </row>
    <row r="1629" spans="19:19" x14ac:dyDescent="0.25">
      <c r="S1629" s="18"/>
    </row>
    <row r="1630" spans="19:19" x14ac:dyDescent="0.25">
      <c r="S1630" s="18"/>
    </row>
    <row r="1631" spans="19:19" x14ac:dyDescent="0.25">
      <c r="S1631" s="18"/>
    </row>
    <row r="1632" spans="19:19" x14ac:dyDescent="0.25">
      <c r="S1632" s="18"/>
    </row>
    <row r="1633" spans="19:19" x14ac:dyDescent="0.25">
      <c r="S1633" s="18"/>
    </row>
    <row r="1634" spans="19:19" x14ac:dyDescent="0.25">
      <c r="S1634" s="18"/>
    </row>
    <row r="1635" spans="19:19" x14ac:dyDescent="0.25">
      <c r="S1635" s="18"/>
    </row>
    <row r="1636" spans="19:19" x14ac:dyDescent="0.25">
      <c r="S1636" s="18"/>
    </row>
    <row r="1637" spans="19:19" x14ac:dyDescent="0.25">
      <c r="S1637" s="18"/>
    </row>
    <row r="1638" spans="19:19" x14ac:dyDescent="0.25">
      <c r="S1638" s="18"/>
    </row>
    <row r="1639" spans="19:19" x14ac:dyDescent="0.25">
      <c r="S1639" s="18"/>
    </row>
    <row r="1640" spans="19:19" x14ac:dyDescent="0.25">
      <c r="S1640" s="18"/>
    </row>
    <row r="1641" spans="19:19" x14ac:dyDescent="0.25">
      <c r="S1641" s="18"/>
    </row>
    <row r="1642" spans="19:19" x14ac:dyDescent="0.25">
      <c r="S1642" s="18"/>
    </row>
    <row r="1643" spans="19:19" x14ac:dyDescent="0.25">
      <c r="S1643" s="18"/>
    </row>
    <row r="1644" spans="19:19" x14ac:dyDescent="0.25">
      <c r="S1644" s="18"/>
    </row>
    <row r="1645" spans="19:19" x14ac:dyDescent="0.25">
      <c r="S1645" s="18"/>
    </row>
    <row r="1646" spans="19:19" x14ac:dyDescent="0.25">
      <c r="S1646" s="18"/>
    </row>
    <row r="1647" spans="19:19" x14ac:dyDescent="0.25">
      <c r="S1647" s="18"/>
    </row>
    <row r="1648" spans="19:19" x14ac:dyDescent="0.25">
      <c r="S1648" s="18"/>
    </row>
    <row r="1649" spans="19:19" x14ac:dyDescent="0.25">
      <c r="S1649" s="18"/>
    </row>
    <row r="1650" spans="19:19" x14ac:dyDescent="0.25">
      <c r="S1650" s="18"/>
    </row>
    <row r="1651" spans="19:19" x14ac:dyDescent="0.25">
      <c r="S1651" s="18"/>
    </row>
    <row r="1652" spans="19:19" x14ac:dyDescent="0.25">
      <c r="S1652" s="18"/>
    </row>
    <row r="1653" spans="19:19" x14ac:dyDescent="0.25">
      <c r="S1653" s="18"/>
    </row>
    <row r="1654" spans="19:19" x14ac:dyDescent="0.25">
      <c r="S1654" s="18"/>
    </row>
    <row r="1655" spans="19:19" x14ac:dyDescent="0.25">
      <c r="S1655" s="18"/>
    </row>
    <row r="1656" spans="19:19" x14ac:dyDescent="0.25">
      <c r="S1656" s="18"/>
    </row>
    <row r="1657" spans="19:19" x14ac:dyDescent="0.25">
      <c r="S1657" s="18"/>
    </row>
    <row r="1658" spans="19:19" x14ac:dyDescent="0.25">
      <c r="S1658" s="18"/>
    </row>
    <row r="1659" spans="19:19" x14ac:dyDescent="0.25">
      <c r="S1659" s="18"/>
    </row>
    <row r="1660" spans="19:19" x14ac:dyDescent="0.25">
      <c r="S1660" s="18"/>
    </row>
    <row r="1661" spans="19:19" x14ac:dyDescent="0.25">
      <c r="S1661" s="18"/>
    </row>
    <row r="1662" spans="19:19" x14ac:dyDescent="0.25">
      <c r="S1662" s="18"/>
    </row>
    <row r="1663" spans="19:19" x14ac:dyDescent="0.25">
      <c r="S1663" s="18"/>
    </row>
    <row r="1664" spans="19:19" x14ac:dyDescent="0.25">
      <c r="S1664" s="18"/>
    </row>
    <row r="1665" spans="19:19" x14ac:dyDescent="0.25">
      <c r="S1665" s="18"/>
    </row>
    <row r="1666" spans="19:19" x14ac:dyDescent="0.25">
      <c r="S1666" s="18"/>
    </row>
    <row r="1667" spans="19:19" x14ac:dyDescent="0.25">
      <c r="S1667" s="18"/>
    </row>
    <row r="1668" spans="19:19" x14ac:dyDescent="0.25">
      <c r="S1668" s="18"/>
    </row>
    <row r="1669" spans="19:19" x14ac:dyDescent="0.25">
      <c r="S1669" s="18"/>
    </row>
    <row r="1670" spans="19:19" x14ac:dyDescent="0.25">
      <c r="S1670" s="18"/>
    </row>
    <row r="1671" spans="19:19" x14ac:dyDescent="0.25">
      <c r="S1671" s="18"/>
    </row>
    <row r="1672" spans="19:19" x14ac:dyDescent="0.25">
      <c r="S1672" s="18"/>
    </row>
    <row r="1673" spans="19:19" x14ac:dyDescent="0.25">
      <c r="S1673" s="18"/>
    </row>
    <row r="1674" spans="19:19" x14ac:dyDescent="0.25">
      <c r="S1674" s="18"/>
    </row>
    <row r="1675" spans="19:19" x14ac:dyDescent="0.25">
      <c r="S1675" s="18"/>
    </row>
    <row r="1676" spans="19:19" x14ac:dyDescent="0.25">
      <c r="S1676" s="18"/>
    </row>
    <row r="1677" spans="19:19" x14ac:dyDescent="0.25">
      <c r="S1677" s="18"/>
    </row>
    <row r="1678" spans="19:19" x14ac:dyDescent="0.25">
      <c r="S1678" s="18"/>
    </row>
    <row r="1679" spans="19:19" x14ac:dyDescent="0.25">
      <c r="S1679" s="18"/>
    </row>
    <row r="1680" spans="19:19" x14ac:dyDescent="0.25">
      <c r="S1680" s="18"/>
    </row>
    <row r="1681" spans="19:19" x14ac:dyDescent="0.25">
      <c r="S1681" s="18"/>
    </row>
    <row r="1682" spans="19:19" x14ac:dyDescent="0.25">
      <c r="S1682" s="18"/>
    </row>
    <row r="1683" spans="19:19" x14ac:dyDescent="0.25">
      <c r="S1683" s="18"/>
    </row>
    <row r="1684" spans="19:19" x14ac:dyDescent="0.25">
      <c r="S1684" s="18"/>
    </row>
    <row r="1685" spans="19:19" x14ac:dyDescent="0.25">
      <c r="S1685" s="18"/>
    </row>
    <row r="1686" spans="19:19" x14ac:dyDescent="0.25">
      <c r="S1686" s="18"/>
    </row>
    <row r="1687" spans="19:19" x14ac:dyDescent="0.25">
      <c r="S1687" s="18"/>
    </row>
    <row r="1688" spans="19:19" x14ac:dyDescent="0.25">
      <c r="S1688" s="18"/>
    </row>
    <row r="1689" spans="19:19" x14ac:dyDescent="0.25">
      <c r="S1689" s="18"/>
    </row>
    <row r="1690" spans="19:19" x14ac:dyDescent="0.25">
      <c r="S1690" s="18"/>
    </row>
    <row r="1691" spans="19:19" x14ac:dyDescent="0.25">
      <c r="S1691" s="18"/>
    </row>
    <row r="1692" spans="19:19" x14ac:dyDescent="0.25">
      <c r="S1692" s="18"/>
    </row>
    <row r="1693" spans="19:19" x14ac:dyDescent="0.25">
      <c r="S1693" s="18"/>
    </row>
    <row r="1694" spans="19:19" x14ac:dyDescent="0.25">
      <c r="S1694" s="18"/>
    </row>
    <row r="1695" spans="19:19" x14ac:dyDescent="0.25">
      <c r="S1695" s="18"/>
    </row>
    <row r="1696" spans="19:19" x14ac:dyDescent="0.25">
      <c r="S1696" s="18"/>
    </row>
    <row r="1697" spans="19:19" x14ac:dyDescent="0.25">
      <c r="S1697" s="18"/>
    </row>
    <row r="1698" spans="19:19" x14ac:dyDescent="0.25">
      <c r="S1698" s="18"/>
    </row>
    <row r="1699" spans="19:19" x14ac:dyDescent="0.25">
      <c r="S1699" s="18"/>
    </row>
    <row r="1700" spans="19:19" x14ac:dyDescent="0.25">
      <c r="S1700" s="18"/>
    </row>
    <row r="1701" spans="19:19" x14ac:dyDescent="0.25">
      <c r="S1701" s="18"/>
    </row>
    <row r="1702" spans="19:19" x14ac:dyDescent="0.25">
      <c r="S1702" s="18"/>
    </row>
    <row r="1703" spans="19:19" x14ac:dyDescent="0.25">
      <c r="S1703" s="18"/>
    </row>
    <row r="1704" spans="19:19" x14ac:dyDescent="0.25">
      <c r="S1704" s="18"/>
    </row>
    <row r="1705" spans="19:19" x14ac:dyDescent="0.25">
      <c r="S1705" s="18"/>
    </row>
    <row r="1706" spans="19:19" x14ac:dyDescent="0.25">
      <c r="S1706" s="18"/>
    </row>
    <row r="1707" spans="19:19" x14ac:dyDescent="0.25">
      <c r="S1707" s="18"/>
    </row>
    <row r="1708" spans="19:19" x14ac:dyDescent="0.25">
      <c r="S1708" s="18"/>
    </row>
    <row r="1709" spans="19:19" x14ac:dyDescent="0.25">
      <c r="S1709" s="18"/>
    </row>
    <row r="1710" spans="19:19" x14ac:dyDescent="0.25">
      <c r="S1710" s="18"/>
    </row>
    <row r="1711" spans="19:19" x14ac:dyDescent="0.25">
      <c r="S1711" s="18"/>
    </row>
    <row r="1712" spans="19:19" x14ac:dyDescent="0.25">
      <c r="S1712" s="18"/>
    </row>
    <row r="1713" spans="19:19" x14ac:dyDescent="0.25">
      <c r="S1713" s="18"/>
    </row>
    <row r="1714" spans="19:19" x14ac:dyDescent="0.25">
      <c r="S1714" s="18"/>
    </row>
    <row r="1715" spans="19:19" x14ac:dyDescent="0.25">
      <c r="S1715" s="18"/>
    </row>
    <row r="1716" spans="19:19" x14ac:dyDescent="0.25">
      <c r="S1716" s="18"/>
    </row>
    <row r="1717" spans="19:19" x14ac:dyDescent="0.25">
      <c r="S1717" s="18"/>
    </row>
    <row r="1718" spans="19:19" x14ac:dyDescent="0.25">
      <c r="S1718" s="18"/>
    </row>
    <row r="1719" spans="19:19" x14ac:dyDescent="0.25">
      <c r="S1719" s="18"/>
    </row>
    <row r="1720" spans="19:19" x14ac:dyDescent="0.25">
      <c r="S1720" s="18"/>
    </row>
    <row r="1721" spans="19:19" x14ac:dyDescent="0.25">
      <c r="S1721" s="18"/>
    </row>
    <row r="1722" spans="19:19" x14ac:dyDescent="0.25">
      <c r="S1722" s="18"/>
    </row>
    <row r="1723" spans="19:19" x14ac:dyDescent="0.25">
      <c r="S1723" s="18"/>
    </row>
    <row r="1724" spans="19:19" x14ac:dyDescent="0.25">
      <c r="S1724" s="18"/>
    </row>
    <row r="1725" spans="19:19" x14ac:dyDescent="0.25">
      <c r="S1725" s="18"/>
    </row>
    <row r="1726" spans="19:19" x14ac:dyDescent="0.25">
      <c r="S1726" s="18"/>
    </row>
    <row r="1727" spans="19:19" x14ac:dyDescent="0.25">
      <c r="S1727" s="18"/>
    </row>
    <row r="1728" spans="19:19" x14ac:dyDescent="0.25">
      <c r="S1728" s="18"/>
    </row>
    <row r="1729" spans="19:19" x14ac:dyDescent="0.25">
      <c r="S1729" s="18"/>
    </row>
    <row r="1730" spans="19:19" x14ac:dyDescent="0.25">
      <c r="S1730" s="18"/>
    </row>
    <row r="1731" spans="19:19" x14ac:dyDescent="0.25">
      <c r="S1731" s="18"/>
    </row>
    <row r="1732" spans="19:19" x14ac:dyDescent="0.25">
      <c r="S1732" s="18"/>
    </row>
    <row r="1733" spans="19:19" x14ac:dyDescent="0.25">
      <c r="S1733" s="18"/>
    </row>
    <row r="1734" spans="19:19" x14ac:dyDescent="0.25">
      <c r="S1734" s="18"/>
    </row>
    <row r="1735" spans="19:19" x14ac:dyDescent="0.25">
      <c r="S1735" s="18"/>
    </row>
    <row r="1736" spans="19:19" x14ac:dyDescent="0.25">
      <c r="S1736" s="18"/>
    </row>
    <row r="1737" spans="19:19" x14ac:dyDescent="0.25">
      <c r="S1737" s="18"/>
    </row>
    <row r="1738" spans="19:19" x14ac:dyDescent="0.25">
      <c r="S1738" s="18"/>
    </row>
    <row r="1739" spans="19:19" x14ac:dyDescent="0.25">
      <c r="S1739" s="18"/>
    </row>
    <row r="1740" spans="19:19" x14ac:dyDescent="0.25">
      <c r="S1740" s="18"/>
    </row>
    <row r="1741" spans="19:19" x14ac:dyDescent="0.25">
      <c r="S1741" s="18"/>
    </row>
    <row r="1742" spans="19:19" x14ac:dyDescent="0.25">
      <c r="S1742" s="18"/>
    </row>
    <row r="1743" spans="19:19" x14ac:dyDescent="0.25">
      <c r="S1743" s="18"/>
    </row>
    <row r="1744" spans="19:19" x14ac:dyDescent="0.25">
      <c r="S1744" s="18"/>
    </row>
    <row r="1745" spans="19:19" x14ac:dyDescent="0.25">
      <c r="S1745" s="18"/>
    </row>
    <row r="1746" spans="19:19" x14ac:dyDescent="0.25">
      <c r="S1746" s="18"/>
    </row>
    <row r="1747" spans="19:19" x14ac:dyDescent="0.25">
      <c r="S1747" s="18"/>
    </row>
    <row r="1748" spans="19:19" x14ac:dyDescent="0.25">
      <c r="S1748" s="18"/>
    </row>
    <row r="1749" spans="19:19" x14ac:dyDescent="0.25">
      <c r="S1749" s="18"/>
    </row>
    <row r="1750" spans="19:19" x14ac:dyDescent="0.25">
      <c r="S1750" s="18"/>
    </row>
    <row r="1751" spans="19:19" x14ac:dyDescent="0.25">
      <c r="S1751" s="18"/>
    </row>
    <row r="1752" spans="19:19" x14ac:dyDescent="0.25">
      <c r="S1752" s="18"/>
    </row>
    <row r="1753" spans="19:19" x14ac:dyDescent="0.25">
      <c r="S1753" s="18"/>
    </row>
    <row r="1754" spans="19:19" x14ac:dyDescent="0.25">
      <c r="S1754" s="18"/>
    </row>
    <row r="1755" spans="19:19" x14ac:dyDescent="0.25">
      <c r="S1755" s="18"/>
    </row>
    <row r="1756" spans="19:19" x14ac:dyDescent="0.25">
      <c r="S1756" s="18"/>
    </row>
    <row r="1757" spans="19:19" x14ac:dyDescent="0.25">
      <c r="S1757" s="18"/>
    </row>
    <row r="1758" spans="19:19" x14ac:dyDescent="0.25">
      <c r="S1758" s="18"/>
    </row>
    <row r="1759" spans="19:19" x14ac:dyDescent="0.25">
      <c r="S1759" s="18"/>
    </row>
    <row r="1760" spans="19:19" x14ac:dyDescent="0.25">
      <c r="S1760" s="18"/>
    </row>
    <row r="1761" spans="19:19" x14ac:dyDescent="0.25">
      <c r="S1761" s="18"/>
    </row>
    <row r="1762" spans="19:19" x14ac:dyDescent="0.25">
      <c r="S1762" s="18"/>
    </row>
    <row r="1763" spans="19:19" x14ac:dyDescent="0.25">
      <c r="S1763" s="18"/>
    </row>
    <row r="1764" spans="19:19" x14ac:dyDescent="0.25">
      <c r="S1764" s="18"/>
    </row>
    <row r="1765" spans="19:19" x14ac:dyDescent="0.25">
      <c r="S1765" s="18"/>
    </row>
    <row r="1766" spans="19:19" x14ac:dyDescent="0.25">
      <c r="S1766" s="18"/>
    </row>
    <row r="1767" spans="19:19" x14ac:dyDescent="0.25">
      <c r="S1767" s="18"/>
    </row>
    <row r="1768" spans="19:19" x14ac:dyDescent="0.25">
      <c r="S1768" s="18"/>
    </row>
    <row r="1769" spans="19:19" x14ac:dyDescent="0.25">
      <c r="S1769" s="18"/>
    </row>
    <row r="1770" spans="19:19" x14ac:dyDescent="0.25">
      <c r="S1770" s="18"/>
    </row>
    <row r="1771" spans="19:19" x14ac:dyDescent="0.25">
      <c r="S1771" s="18"/>
    </row>
    <row r="1772" spans="19:19" x14ac:dyDescent="0.25">
      <c r="S1772" s="18"/>
    </row>
    <row r="1773" spans="19:19" x14ac:dyDescent="0.25">
      <c r="S1773" s="18"/>
    </row>
    <row r="1774" spans="19:19" x14ac:dyDescent="0.25">
      <c r="S1774" s="18"/>
    </row>
    <row r="1775" spans="19:19" x14ac:dyDescent="0.25">
      <c r="S1775" s="18"/>
    </row>
    <row r="1776" spans="19:19" x14ac:dyDescent="0.25">
      <c r="S1776" s="18"/>
    </row>
    <row r="1777" spans="19:19" x14ac:dyDescent="0.25">
      <c r="S1777" s="18"/>
    </row>
    <row r="1778" spans="19:19" x14ac:dyDescent="0.25">
      <c r="S1778" s="18"/>
    </row>
    <row r="1779" spans="19:19" x14ac:dyDescent="0.25">
      <c r="S1779" s="18"/>
    </row>
    <row r="1780" spans="19:19" x14ac:dyDescent="0.25">
      <c r="S1780" s="18"/>
    </row>
    <row r="1781" spans="19:19" x14ac:dyDescent="0.25">
      <c r="S1781" s="18"/>
    </row>
    <row r="1782" spans="19:19" x14ac:dyDescent="0.25">
      <c r="S1782" s="18"/>
    </row>
    <row r="1783" spans="19:19" x14ac:dyDescent="0.25">
      <c r="S1783" s="18"/>
    </row>
    <row r="1784" spans="19:19" x14ac:dyDescent="0.25">
      <c r="S1784" s="18"/>
    </row>
    <row r="1785" spans="19:19" x14ac:dyDescent="0.25">
      <c r="S1785" s="18"/>
    </row>
    <row r="1786" spans="19:19" x14ac:dyDescent="0.25">
      <c r="S1786" s="18"/>
    </row>
    <row r="1787" spans="19:19" x14ac:dyDescent="0.25">
      <c r="S1787" s="18"/>
    </row>
    <row r="1788" spans="19:19" x14ac:dyDescent="0.25">
      <c r="S1788" s="18"/>
    </row>
    <row r="1789" spans="19:19" x14ac:dyDescent="0.25">
      <c r="S1789" s="18"/>
    </row>
    <row r="1790" spans="19:19" x14ac:dyDescent="0.25">
      <c r="S1790" s="18"/>
    </row>
    <row r="1791" spans="19:19" x14ac:dyDescent="0.25">
      <c r="S1791" s="18"/>
    </row>
    <row r="1792" spans="19:19" x14ac:dyDescent="0.25">
      <c r="S1792" s="18"/>
    </row>
    <row r="1793" spans="19:19" x14ac:dyDescent="0.25">
      <c r="S1793" s="18"/>
    </row>
    <row r="1794" spans="19:19" x14ac:dyDescent="0.25">
      <c r="S1794" s="18"/>
    </row>
    <row r="1795" spans="19:19" x14ac:dyDescent="0.25">
      <c r="S1795" s="18"/>
    </row>
    <row r="1796" spans="19:19" x14ac:dyDescent="0.25">
      <c r="S1796" s="18"/>
    </row>
    <row r="1797" spans="19:19" x14ac:dyDescent="0.25">
      <c r="S1797" s="18"/>
    </row>
    <row r="1798" spans="19:19" x14ac:dyDescent="0.25">
      <c r="S1798" s="18"/>
    </row>
    <row r="1799" spans="19:19" x14ac:dyDescent="0.25">
      <c r="S1799" s="18"/>
    </row>
    <row r="1800" spans="19:19" x14ac:dyDescent="0.25">
      <c r="S1800" s="18"/>
    </row>
    <row r="1801" spans="19:19" x14ac:dyDescent="0.25">
      <c r="S1801" s="18"/>
    </row>
    <row r="1802" spans="19:19" x14ac:dyDescent="0.25">
      <c r="S1802" s="18"/>
    </row>
    <row r="1803" spans="19:19" x14ac:dyDescent="0.25">
      <c r="S1803" s="18"/>
    </row>
    <row r="1804" spans="19:19" x14ac:dyDescent="0.25">
      <c r="S1804" s="18"/>
    </row>
    <row r="1805" spans="19:19" x14ac:dyDescent="0.25">
      <c r="S1805" s="18"/>
    </row>
    <row r="1806" spans="19:19" x14ac:dyDescent="0.25">
      <c r="S1806" s="18"/>
    </row>
    <row r="1807" spans="19:19" x14ac:dyDescent="0.25">
      <c r="S1807" s="18"/>
    </row>
    <row r="1808" spans="19:19" x14ac:dyDescent="0.25">
      <c r="S1808" s="18"/>
    </row>
    <row r="1809" spans="19:19" x14ac:dyDescent="0.25">
      <c r="S1809" s="18"/>
    </row>
    <row r="1810" spans="19:19" x14ac:dyDescent="0.25">
      <c r="S1810" s="18"/>
    </row>
    <row r="1811" spans="19:19" x14ac:dyDescent="0.25">
      <c r="S1811" s="18"/>
    </row>
    <row r="1812" spans="19:19" x14ac:dyDescent="0.25">
      <c r="S1812" s="18"/>
    </row>
    <row r="1813" spans="19:19" x14ac:dyDescent="0.25">
      <c r="S1813" s="18"/>
    </row>
    <row r="1814" spans="19:19" x14ac:dyDescent="0.25">
      <c r="S1814" s="18"/>
    </row>
    <row r="1815" spans="19:19" x14ac:dyDescent="0.25">
      <c r="S1815" s="18"/>
    </row>
    <row r="1816" spans="19:19" x14ac:dyDescent="0.25">
      <c r="S1816" s="18"/>
    </row>
    <row r="1817" spans="19:19" x14ac:dyDescent="0.25">
      <c r="S1817" s="18"/>
    </row>
    <row r="1818" spans="19:19" x14ac:dyDescent="0.25">
      <c r="S1818" s="18"/>
    </row>
    <row r="1819" spans="19:19" x14ac:dyDescent="0.25">
      <c r="S1819" s="18"/>
    </row>
    <row r="1820" spans="19:19" x14ac:dyDescent="0.25">
      <c r="S1820" s="18"/>
    </row>
    <row r="1821" spans="19:19" x14ac:dyDescent="0.25">
      <c r="S1821" s="18"/>
    </row>
    <row r="1822" spans="19:19" x14ac:dyDescent="0.25">
      <c r="S1822" s="18"/>
    </row>
    <row r="1823" spans="19:19" x14ac:dyDescent="0.25">
      <c r="S1823" s="18"/>
    </row>
    <row r="1824" spans="19:19" x14ac:dyDescent="0.25">
      <c r="S1824" s="18"/>
    </row>
    <row r="1825" spans="19:19" x14ac:dyDescent="0.25">
      <c r="S1825" s="18"/>
    </row>
    <row r="1826" spans="19:19" x14ac:dyDescent="0.25">
      <c r="S1826" s="18"/>
    </row>
    <row r="1827" spans="19:19" x14ac:dyDescent="0.25">
      <c r="S1827" s="18"/>
    </row>
    <row r="1828" spans="19:19" x14ac:dyDescent="0.25">
      <c r="S1828" s="18"/>
    </row>
    <row r="1829" spans="19:19" x14ac:dyDescent="0.25">
      <c r="S1829" s="18"/>
    </row>
    <row r="1830" spans="19:19" x14ac:dyDescent="0.25">
      <c r="S1830" s="18"/>
    </row>
    <row r="1831" spans="19:19" x14ac:dyDescent="0.25">
      <c r="S1831" s="18"/>
    </row>
    <row r="1832" spans="19:19" x14ac:dyDescent="0.25">
      <c r="S1832" s="18"/>
    </row>
    <row r="1833" spans="19:19" x14ac:dyDescent="0.25">
      <c r="S1833" s="18"/>
    </row>
    <row r="1834" spans="19:19" x14ac:dyDescent="0.25">
      <c r="S1834" s="18"/>
    </row>
    <row r="1835" spans="19:19" x14ac:dyDescent="0.25">
      <c r="S1835" s="18"/>
    </row>
    <row r="1836" spans="19:19" x14ac:dyDescent="0.25">
      <c r="S1836" s="18"/>
    </row>
    <row r="1837" spans="19:19" x14ac:dyDescent="0.25">
      <c r="S1837" s="18"/>
    </row>
    <row r="1838" spans="19:19" x14ac:dyDescent="0.25">
      <c r="S1838" s="18"/>
    </row>
    <row r="1839" spans="19:19" x14ac:dyDescent="0.25">
      <c r="S1839" s="18"/>
    </row>
    <row r="1840" spans="19:19" x14ac:dyDescent="0.25">
      <c r="S1840" s="18"/>
    </row>
    <row r="1841" spans="19:19" x14ac:dyDescent="0.25">
      <c r="S1841" s="18"/>
    </row>
    <row r="1842" spans="19:19" x14ac:dyDescent="0.25">
      <c r="S1842" s="18"/>
    </row>
    <row r="1843" spans="19:19" x14ac:dyDescent="0.25">
      <c r="S1843" s="18"/>
    </row>
    <row r="1844" spans="19:19" x14ac:dyDescent="0.25">
      <c r="S1844" s="18"/>
    </row>
    <row r="1845" spans="19:19" x14ac:dyDescent="0.25">
      <c r="S1845" s="18"/>
    </row>
    <row r="1846" spans="19:19" x14ac:dyDescent="0.25">
      <c r="S1846" s="18"/>
    </row>
    <row r="1847" spans="19:19" x14ac:dyDescent="0.25">
      <c r="S1847" s="18"/>
    </row>
    <row r="1848" spans="19:19" x14ac:dyDescent="0.25">
      <c r="S1848" s="18"/>
    </row>
    <row r="1849" spans="19:19" x14ac:dyDescent="0.25">
      <c r="S1849" s="18"/>
    </row>
    <row r="1850" spans="19:19" x14ac:dyDescent="0.25">
      <c r="S1850" s="18"/>
    </row>
    <row r="1851" spans="19:19" x14ac:dyDescent="0.25">
      <c r="S1851" s="18"/>
    </row>
    <row r="1852" spans="19:19" x14ac:dyDescent="0.25">
      <c r="S1852" s="18"/>
    </row>
    <row r="1853" spans="19:19" x14ac:dyDescent="0.25">
      <c r="S1853" s="18"/>
    </row>
    <row r="1854" spans="19:19" x14ac:dyDescent="0.25">
      <c r="S1854" s="18"/>
    </row>
    <row r="1855" spans="19:19" x14ac:dyDescent="0.25">
      <c r="S1855" s="18"/>
    </row>
    <row r="1856" spans="19:19" x14ac:dyDescent="0.25">
      <c r="S1856" s="18"/>
    </row>
    <row r="1857" spans="19:19" x14ac:dyDescent="0.25">
      <c r="S1857" s="18"/>
    </row>
    <row r="1858" spans="19:19" x14ac:dyDescent="0.25">
      <c r="S1858" s="18"/>
    </row>
    <row r="1859" spans="19:19" x14ac:dyDescent="0.25">
      <c r="S1859" s="18"/>
    </row>
    <row r="1860" spans="19:19" x14ac:dyDescent="0.25">
      <c r="S1860" s="18"/>
    </row>
    <row r="1861" spans="19:19" x14ac:dyDescent="0.25">
      <c r="S1861" s="18"/>
    </row>
    <row r="1862" spans="19:19" x14ac:dyDescent="0.25">
      <c r="S1862" s="18"/>
    </row>
    <row r="1863" spans="19:19" x14ac:dyDescent="0.25">
      <c r="S1863" s="18"/>
    </row>
    <row r="1864" spans="19:19" x14ac:dyDescent="0.25">
      <c r="S1864" s="18"/>
    </row>
    <row r="1865" spans="19:19" x14ac:dyDescent="0.25">
      <c r="S1865" s="18"/>
    </row>
    <row r="1866" spans="19:19" x14ac:dyDescent="0.25">
      <c r="S1866" s="18"/>
    </row>
    <row r="1867" spans="19:19" x14ac:dyDescent="0.25">
      <c r="S1867" s="18"/>
    </row>
    <row r="1868" spans="19:19" x14ac:dyDescent="0.25">
      <c r="S1868" s="18"/>
    </row>
    <row r="1869" spans="19:19" x14ac:dyDescent="0.25">
      <c r="S1869" s="18"/>
    </row>
    <row r="1870" spans="19:19" x14ac:dyDescent="0.25">
      <c r="S1870" s="18"/>
    </row>
    <row r="1871" spans="19:19" x14ac:dyDescent="0.25">
      <c r="S1871" s="18"/>
    </row>
    <row r="1872" spans="19:19" x14ac:dyDescent="0.25">
      <c r="S1872" s="18"/>
    </row>
    <row r="1873" spans="19:19" x14ac:dyDescent="0.25">
      <c r="S1873" s="18"/>
    </row>
    <row r="1874" spans="19:19" x14ac:dyDescent="0.25">
      <c r="S1874" s="18"/>
    </row>
    <row r="1875" spans="19:19" x14ac:dyDescent="0.25">
      <c r="S1875" s="18"/>
    </row>
    <row r="1876" spans="19:19" x14ac:dyDescent="0.25">
      <c r="S1876" s="18"/>
    </row>
    <row r="1877" spans="19:19" x14ac:dyDescent="0.25">
      <c r="S1877" s="18"/>
    </row>
    <row r="1878" spans="19:19" x14ac:dyDescent="0.25">
      <c r="S1878" s="18"/>
    </row>
    <row r="1879" spans="19:19" x14ac:dyDescent="0.25">
      <c r="S1879" s="18"/>
    </row>
    <row r="1880" spans="19:19" x14ac:dyDescent="0.25">
      <c r="S1880" s="18"/>
    </row>
    <row r="1881" spans="19:19" x14ac:dyDescent="0.25">
      <c r="S1881" s="18"/>
    </row>
    <row r="1882" spans="19:19" x14ac:dyDescent="0.25">
      <c r="S1882" s="18"/>
    </row>
    <row r="1883" spans="19:19" x14ac:dyDescent="0.25">
      <c r="S1883" s="18"/>
    </row>
    <row r="1884" spans="19:19" x14ac:dyDescent="0.25">
      <c r="S1884" s="18"/>
    </row>
    <row r="1885" spans="19:19" x14ac:dyDescent="0.25">
      <c r="S1885" s="18"/>
    </row>
    <row r="1886" spans="19:19" x14ac:dyDescent="0.25">
      <c r="S1886" s="18"/>
    </row>
    <row r="1887" spans="19:19" x14ac:dyDescent="0.25">
      <c r="S1887" s="18"/>
    </row>
    <row r="1888" spans="19:19" x14ac:dyDescent="0.25">
      <c r="S1888" s="18"/>
    </row>
    <row r="1889" spans="19:19" x14ac:dyDescent="0.25">
      <c r="S1889" s="18"/>
    </row>
    <row r="1890" spans="19:19" x14ac:dyDescent="0.25">
      <c r="S1890" s="18"/>
    </row>
    <row r="1891" spans="19:19" x14ac:dyDescent="0.25">
      <c r="S1891" s="18"/>
    </row>
    <row r="1892" spans="19:19" x14ac:dyDescent="0.25">
      <c r="S1892" s="18"/>
    </row>
    <row r="1893" spans="19:19" x14ac:dyDescent="0.25">
      <c r="S1893" s="18"/>
    </row>
    <row r="1894" spans="19:19" x14ac:dyDescent="0.25">
      <c r="S1894" s="18"/>
    </row>
    <row r="1895" spans="19:19" x14ac:dyDescent="0.25">
      <c r="S1895" s="18"/>
    </row>
    <row r="1896" spans="19:19" x14ac:dyDescent="0.25">
      <c r="S1896" s="18"/>
    </row>
    <row r="1897" spans="19:19" x14ac:dyDescent="0.25">
      <c r="S1897" s="18"/>
    </row>
    <row r="1898" spans="19:19" x14ac:dyDescent="0.25">
      <c r="S1898" s="18"/>
    </row>
    <row r="1899" spans="19:19" x14ac:dyDescent="0.25">
      <c r="S1899" s="18"/>
    </row>
    <row r="1900" spans="19:19" x14ac:dyDescent="0.25">
      <c r="S1900" s="18"/>
    </row>
    <row r="1901" spans="19:19" x14ac:dyDescent="0.25">
      <c r="S1901" s="18"/>
    </row>
    <row r="1902" spans="19:19" x14ac:dyDescent="0.25">
      <c r="S1902" s="18"/>
    </row>
    <row r="1903" spans="19:19" x14ac:dyDescent="0.25">
      <c r="S1903" s="18"/>
    </row>
    <row r="1904" spans="19:19" x14ac:dyDescent="0.25">
      <c r="S1904" s="18"/>
    </row>
    <row r="1905" spans="19:19" x14ac:dyDescent="0.25">
      <c r="S1905" s="18"/>
    </row>
    <row r="1906" spans="19:19" x14ac:dyDescent="0.25">
      <c r="S1906" s="18"/>
    </row>
    <row r="1907" spans="19:19" x14ac:dyDescent="0.25">
      <c r="S1907" s="18"/>
    </row>
    <row r="1908" spans="19:19" x14ac:dyDescent="0.25">
      <c r="S1908" s="18"/>
    </row>
    <row r="1909" spans="19:19" x14ac:dyDescent="0.25">
      <c r="S1909" s="18"/>
    </row>
    <row r="1910" spans="19:19" x14ac:dyDescent="0.25">
      <c r="S1910" s="18"/>
    </row>
    <row r="1911" spans="19:19" x14ac:dyDescent="0.25">
      <c r="S1911" s="18"/>
    </row>
    <row r="1912" spans="19:19" x14ac:dyDescent="0.25">
      <c r="S1912" s="18"/>
    </row>
    <row r="1913" spans="19:19" x14ac:dyDescent="0.25">
      <c r="S1913" s="18"/>
    </row>
    <row r="1914" spans="19:19" x14ac:dyDescent="0.25">
      <c r="S1914" s="18"/>
    </row>
    <row r="1915" spans="19:19" x14ac:dyDescent="0.25">
      <c r="S1915" s="18"/>
    </row>
    <row r="1916" spans="19:19" x14ac:dyDescent="0.25">
      <c r="S1916" s="18"/>
    </row>
    <row r="1917" spans="19:19" x14ac:dyDescent="0.25">
      <c r="S1917" s="18"/>
    </row>
    <row r="1918" spans="19:19" x14ac:dyDescent="0.25">
      <c r="S1918" s="18"/>
    </row>
    <row r="1919" spans="19:19" x14ac:dyDescent="0.25">
      <c r="S1919" s="18"/>
    </row>
    <row r="1920" spans="19:19" x14ac:dyDescent="0.25">
      <c r="S1920" s="18"/>
    </row>
    <row r="1921" spans="19:19" x14ac:dyDescent="0.25">
      <c r="S1921" s="18"/>
    </row>
    <row r="1922" spans="19:19" x14ac:dyDescent="0.25">
      <c r="S1922" s="18"/>
    </row>
    <row r="1923" spans="19:19" x14ac:dyDescent="0.25">
      <c r="S1923" s="18"/>
    </row>
    <row r="1924" spans="19:19" x14ac:dyDescent="0.25">
      <c r="S1924" s="18"/>
    </row>
    <row r="1925" spans="19:19" x14ac:dyDescent="0.25">
      <c r="S1925" s="18"/>
    </row>
    <row r="1926" spans="19:19" x14ac:dyDescent="0.25">
      <c r="S1926" s="18"/>
    </row>
    <row r="1927" spans="19:19" x14ac:dyDescent="0.25">
      <c r="S1927" s="18"/>
    </row>
    <row r="1928" spans="19:19" x14ac:dyDescent="0.25">
      <c r="S1928" s="18"/>
    </row>
    <row r="1929" spans="19:19" x14ac:dyDescent="0.25">
      <c r="S1929" s="18"/>
    </row>
    <row r="1930" spans="19:19" x14ac:dyDescent="0.25">
      <c r="S1930" s="18"/>
    </row>
    <row r="1931" spans="19:19" x14ac:dyDescent="0.25">
      <c r="S1931" s="18"/>
    </row>
    <row r="1932" spans="19:19" x14ac:dyDescent="0.25">
      <c r="S1932" s="18"/>
    </row>
    <row r="1933" spans="19:19" x14ac:dyDescent="0.25">
      <c r="S1933" s="18"/>
    </row>
    <row r="1934" spans="19:19" x14ac:dyDescent="0.25">
      <c r="S1934" s="18"/>
    </row>
    <row r="1935" spans="19:19" x14ac:dyDescent="0.25">
      <c r="S1935" s="18"/>
    </row>
    <row r="1936" spans="19:19" x14ac:dyDescent="0.25">
      <c r="S1936" s="18"/>
    </row>
    <row r="1937" spans="19:19" x14ac:dyDescent="0.25">
      <c r="S1937" s="18"/>
    </row>
    <row r="1938" spans="19:19" x14ac:dyDescent="0.25">
      <c r="S1938" s="18"/>
    </row>
    <row r="1939" spans="19:19" x14ac:dyDescent="0.25">
      <c r="S1939" s="18"/>
    </row>
    <row r="1940" spans="19:19" x14ac:dyDescent="0.25">
      <c r="S1940" s="18"/>
    </row>
    <row r="1941" spans="19:19" x14ac:dyDescent="0.25">
      <c r="S1941" s="18"/>
    </row>
    <row r="1942" spans="19:19" x14ac:dyDescent="0.25">
      <c r="S1942" s="18"/>
    </row>
    <row r="1943" spans="19:19" x14ac:dyDescent="0.25">
      <c r="S1943" s="18"/>
    </row>
    <row r="1944" spans="19:19" x14ac:dyDescent="0.25">
      <c r="S1944" s="18"/>
    </row>
    <row r="1945" spans="19:19" x14ac:dyDescent="0.25">
      <c r="S1945" s="18"/>
    </row>
    <row r="1946" spans="19:19" x14ac:dyDescent="0.25">
      <c r="S1946" s="18"/>
    </row>
    <row r="1947" spans="19:19" x14ac:dyDescent="0.25">
      <c r="S1947" s="18"/>
    </row>
    <row r="1948" spans="19:19" x14ac:dyDescent="0.25">
      <c r="S1948" s="18"/>
    </row>
    <row r="1949" spans="19:19" x14ac:dyDescent="0.25">
      <c r="S1949" s="18"/>
    </row>
    <row r="1950" spans="19:19" x14ac:dyDescent="0.25">
      <c r="S1950" s="18"/>
    </row>
    <row r="1951" spans="19:19" x14ac:dyDescent="0.25">
      <c r="S1951" s="18"/>
    </row>
    <row r="1952" spans="19:19" x14ac:dyDescent="0.25">
      <c r="S1952" s="18"/>
    </row>
    <row r="1953" spans="19:19" x14ac:dyDescent="0.25">
      <c r="S1953" s="18"/>
    </row>
    <row r="1954" spans="19:19" x14ac:dyDescent="0.25">
      <c r="S1954" s="18"/>
    </row>
    <row r="1955" spans="19:19" x14ac:dyDescent="0.25">
      <c r="S1955" s="18"/>
    </row>
    <row r="1956" spans="19:19" x14ac:dyDescent="0.25">
      <c r="S1956" s="18"/>
    </row>
    <row r="1957" spans="19:19" x14ac:dyDescent="0.25">
      <c r="S1957" s="18"/>
    </row>
    <row r="1958" spans="19:19" x14ac:dyDescent="0.25">
      <c r="S1958" s="18"/>
    </row>
    <row r="1959" spans="19:19" x14ac:dyDescent="0.25">
      <c r="S1959" s="18"/>
    </row>
    <row r="1960" spans="19:19" x14ac:dyDescent="0.25">
      <c r="S1960" s="18"/>
    </row>
    <row r="1961" spans="19:19" x14ac:dyDescent="0.25">
      <c r="S1961" s="18"/>
    </row>
    <row r="1962" spans="19:19" x14ac:dyDescent="0.25">
      <c r="S1962" s="18"/>
    </row>
    <row r="1963" spans="19:19" x14ac:dyDescent="0.25">
      <c r="S1963" s="18"/>
    </row>
    <row r="1964" spans="19:19" x14ac:dyDescent="0.25">
      <c r="S1964" s="18"/>
    </row>
    <row r="1965" spans="19:19" x14ac:dyDescent="0.25">
      <c r="S1965" s="18"/>
    </row>
    <row r="1966" spans="19:19" x14ac:dyDescent="0.25">
      <c r="S1966" s="18"/>
    </row>
    <row r="1967" spans="19:19" x14ac:dyDescent="0.25">
      <c r="S1967" s="18"/>
    </row>
    <row r="1968" spans="19:19" x14ac:dyDescent="0.25">
      <c r="S1968" s="18"/>
    </row>
    <row r="1969" spans="19:19" x14ac:dyDescent="0.25">
      <c r="S1969" s="18"/>
    </row>
    <row r="1970" spans="19:19" x14ac:dyDescent="0.25">
      <c r="S1970" s="18"/>
    </row>
    <row r="1971" spans="19:19" x14ac:dyDescent="0.25">
      <c r="S1971" s="18"/>
    </row>
    <row r="1972" spans="19:19" x14ac:dyDescent="0.25">
      <c r="S1972" s="18"/>
    </row>
    <row r="1973" spans="19:19" x14ac:dyDescent="0.25">
      <c r="S1973" s="18"/>
    </row>
    <row r="1974" spans="19:19" x14ac:dyDescent="0.25">
      <c r="S1974" s="18"/>
    </row>
    <row r="1975" spans="19:19" x14ac:dyDescent="0.25">
      <c r="S1975" s="18"/>
    </row>
    <row r="1976" spans="19:19" x14ac:dyDescent="0.25">
      <c r="S1976" s="18"/>
    </row>
    <row r="1977" spans="19:19" x14ac:dyDescent="0.25">
      <c r="S1977" s="18"/>
    </row>
    <row r="1978" spans="19:19" x14ac:dyDescent="0.25">
      <c r="S1978" s="18"/>
    </row>
    <row r="1979" spans="19:19" x14ac:dyDescent="0.25">
      <c r="S1979" s="18"/>
    </row>
    <row r="1980" spans="19:19" x14ac:dyDescent="0.25">
      <c r="S1980" s="18"/>
    </row>
    <row r="1981" spans="19:19" x14ac:dyDescent="0.25">
      <c r="S1981" s="18"/>
    </row>
    <row r="1982" spans="19:19" x14ac:dyDescent="0.25">
      <c r="S1982" s="18"/>
    </row>
    <row r="1983" spans="19:19" x14ac:dyDescent="0.25">
      <c r="S1983" s="18"/>
    </row>
    <row r="1984" spans="19:19" x14ac:dyDescent="0.25">
      <c r="S1984" s="18"/>
    </row>
    <row r="1985" spans="19:19" x14ac:dyDescent="0.25">
      <c r="S1985" s="18"/>
    </row>
    <row r="1986" spans="19:19" x14ac:dyDescent="0.25">
      <c r="S1986" s="18"/>
    </row>
    <row r="1987" spans="19:19" x14ac:dyDescent="0.25">
      <c r="S1987" s="18"/>
    </row>
    <row r="1988" spans="19:19" x14ac:dyDescent="0.25">
      <c r="S1988" s="18"/>
    </row>
    <row r="1989" spans="19:19" x14ac:dyDescent="0.25">
      <c r="S1989" s="18"/>
    </row>
    <row r="1990" spans="19:19" x14ac:dyDescent="0.25">
      <c r="S1990" s="18"/>
    </row>
    <row r="1991" spans="19:19" x14ac:dyDescent="0.25">
      <c r="S1991" s="18"/>
    </row>
    <row r="1992" spans="19:19" x14ac:dyDescent="0.25">
      <c r="S1992" s="18"/>
    </row>
    <row r="1993" spans="19:19" x14ac:dyDescent="0.25">
      <c r="S1993" s="18"/>
    </row>
    <row r="1994" spans="19:19" x14ac:dyDescent="0.25">
      <c r="S1994" s="18"/>
    </row>
    <row r="1995" spans="19:19" x14ac:dyDescent="0.25">
      <c r="S1995" s="18"/>
    </row>
    <row r="1996" spans="19:19" x14ac:dyDescent="0.25">
      <c r="S1996" s="18"/>
    </row>
    <row r="1997" spans="19:19" x14ac:dyDescent="0.25">
      <c r="S1997" s="18"/>
    </row>
    <row r="1998" spans="19:19" x14ac:dyDescent="0.25">
      <c r="S1998" s="18"/>
    </row>
    <row r="1999" spans="19:19" x14ac:dyDescent="0.25">
      <c r="S1999" s="18"/>
    </row>
    <row r="2000" spans="19:19" x14ac:dyDescent="0.25">
      <c r="S2000" s="18"/>
    </row>
    <row r="2001" spans="19:19" x14ac:dyDescent="0.25">
      <c r="S2001" s="18"/>
    </row>
    <row r="2002" spans="19:19" x14ac:dyDescent="0.25">
      <c r="S2002" s="18"/>
    </row>
    <row r="2003" spans="19:19" x14ac:dyDescent="0.25">
      <c r="S2003" s="18"/>
    </row>
    <row r="2004" spans="19:19" x14ac:dyDescent="0.25">
      <c r="S2004" s="18"/>
    </row>
    <row r="2005" spans="19:19" x14ac:dyDescent="0.25">
      <c r="S2005" s="18"/>
    </row>
    <row r="2006" spans="19:19" x14ac:dyDescent="0.25">
      <c r="S2006" s="18"/>
    </row>
    <row r="2007" spans="19:19" x14ac:dyDescent="0.25">
      <c r="S2007" s="18"/>
    </row>
    <row r="2008" spans="19:19" x14ac:dyDescent="0.25">
      <c r="S2008" s="18"/>
    </row>
    <row r="2009" spans="19:19" x14ac:dyDescent="0.25">
      <c r="S2009" s="18"/>
    </row>
    <row r="2010" spans="19:19" x14ac:dyDescent="0.25">
      <c r="S2010" s="18"/>
    </row>
    <row r="2011" spans="19:19" x14ac:dyDescent="0.25">
      <c r="S2011" s="18"/>
    </row>
    <row r="2012" spans="19:19" x14ac:dyDescent="0.25">
      <c r="S2012" s="18"/>
    </row>
    <row r="2013" spans="19:19" x14ac:dyDescent="0.25">
      <c r="S2013" s="18"/>
    </row>
    <row r="2014" spans="19:19" x14ac:dyDescent="0.25">
      <c r="S2014" s="18"/>
    </row>
    <row r="2015" spans="19:19" x14ac:dyDescent="0.25">
      <c r="S2015" s="18"/>
    </row>
    <row r="2016" spans="19:19" x14ac:dyDescent="0.25">
      <c r="S2016" s="18"/>
    </row>
    <row r="2017" spans="19:19" x14ac:dyDescent="0.25">
      <c r="S2017" s="18"/>
    </row>
    <row r="2018" spans="19:19" x14ac:dyDescent="0.25">
      <c r="S2018" s="18"/>
    </row>
    <row r="2019" spans="19:19" x14ac:dyDescent="0.25">
      <c r="S2019" s="18"/>
    </row>
    <row r="2020" spans="19:19" x14ac:dyDescent="0.25">
      <c r="S2020" s="18"/>
    </row>
    <row r="2021" spans="19:19" x14ac:dyDescent="0.25">
      <c r="S2021" s="18"/>
    </row>
    <row r="2022" spans="19:19" x14ac:dyDescent="0.25">
      <c r="S2022" s="18"/>
    </row>
    <row r="2023" spans="19:19" x14ac:dyDescent="0.25">
      <c r="S2023" s="18"/>
    </row>
    <row r="2024" spans="19:19" x14ac:dyDescent="0.25">
      <c r="S2024" s="18"/>
    </row>
    <row r="2025" spans="19:19" x14ac:dyDescent="0.25">
      <c r="S2025" s="18"/>
    </row>
    <row r="2026" spans="19:19" x14ac:dyDescent="0.25">
      <c r="S2026" s="18"/>
    </row>
    <row r="2027" spans="19:19" x14ac:dyDescent="0.25">
      <c r="S2027" s="18"/>
    </row>
    <row r="2028" spans="19:19" x14ac:dyDescent="0.25">
      <c r="S2028" s="18"/>
    </row>
    <row r="2029" spans="19:19" x14ac:dyDescent="0.25">
      <c r="S2029" s="18"/>
    </row>
    <row r="2030" spans="19:19" x14ac:dyDescent="0.25">
      <c r="S2030" s="18"/>
    </row>
    <row r="2031" spans="19:19" x14ac:dyDescent="0.25">
      <c r="S2031" s="18"/>
    </row>
    <row r="2032" spans="19:19" x14ac:dyDescent="0.25">
      <c r="S2032" s="18"/>
    </row>
    <row r="2033" spans="19:19" x14ac:dyDescent="0.25">
      <c r="S2033" s="18"/>
    </row>
    <row r="2034" spans="19:19" x14ac:dyDescent="0.25">
      <c r="S2034" s="18"/>
    </row>
    <row r="2035" spans="19:19" x14ac:dyDescent="0.25">
      <c r="S2035" s="18"/>
    </row>
    <row r="2036" spans="19:19" x14ac:dyDescent="0.25">
      <c r="S2036" s="18"/>
    </row>
    <row r="2037" spans="19:19" x14ac:dyDescent="0.25">
      <c r="S2037" s="18"/>
    </row>
    <row r="2038" spans="19:19" x14ac:dyDescent="0.25">
      <c r="S2038" s="18"/>
    </row>
    <row r="2039" spans="19:19" x14ac:dyDescent="0.25">
      <c r="S2039" s="18"/>
    </row>
    <row r="2040" spans="19:19" x14ac:dyDescent="0.25">
      <c r="S2040" s="18"/>
    </row>
    <row r="2041" spans="19:19" x14ac:dyDescent="0.25">
      <c r="S2041" s="18"/>
    </row>
    <row r="2042" spans="19:19" x14ac:dyDescent="0.25">
      <c r="S2042" s="18"/>
    </row>
    <row r="2043" spans="19:19" x14ac:dyDescent="0.25">
      <c r="S2043" s="18"/>
    </row>
    <row r="2044" spans="19:19" x14ac:dyDescent="0.25">
      <c r="S2044" s="18"/>
    </row>
    <row r="2045" spans="19:19" x14ac:dyDescent="0.25">
      <c r="S2045" s="18"/>
    </row>
    <row r="2046" spans="19:19" x14ac:dyDescent="0.25">
      <c r="S2046" s="18"/>
    </row>
    <row r="2047" spans="19:19" x14ac:dyDescent="0.25">
      <c r="S2047" s="18"/>
    </row>
    <row r="2048" spans="19:19" x14ac:dyDescent="0.25">
      <c r="S2048" s="18"/>
    </row>
    <row r="2049" spans="19:19" x14ac:dyDescent="0.25">
      <c r="S2049" s="18"/>
    </row>
    <row r="2050" spans="19:19" x14ac:dyDescent="0.25">
      <c r="S2050" s="18"/>
    </row>
    <row r="2051" spans="19:19" x14ac:dyDescent="0.25">
      <c r="S2051" s="18"/>
    </row>
    <row r="2052" spans="19:19" x14ac:dyDescent="0.25">
      <c r="S2052" s="18"/>
    </row>
    <row r="2053" spans="19:19" x14ac:dyDescent="0.25">
      <c r="S2053" s="18"/>
    </row>
    <row r="2054" spans="19:19" x14ac:dyDescent="0.25">
      <c r="S2054" s="18"/>
    </row>
    <row r="2055" spans="19:19" x14ac:dyDescent="0.25">
      <c r="S2055" s="18"/>
    </row>
    <row r="2056" spans="19:19" x14ac:dyDescent="0.25">
      <c r="S2056" s="18"/>
    </row>
    <row r="2057" spans="19:19" x14ac:dyDescent="0.25">
      <c r="S2057" s="18"/>
    </row>
    <row r="2058" spans="19:19" x14ac:dyDescent="0.25">
      <c r="S2058" s="18"/>
    </row>
    <row r="2059" spans="19:19" x14ac:dyDescent="0.25">
      <c r="S2059" s="18"/>
    </row>
    <row r="2060" spans="19:19" x14ac:dyDescent="0.25">
      <c r="S2060" s="18"/>
    </row>
    <row r="2061" spans="19:19" x14ac:dyDescent="0.25">
      <c r="S2061" s="18"/>
    </row>
    <row r="2062" spans="19:19" x14ac:dyDescent="0.25">
      <c r="S2062" s="18"/>
    </row>
    <row r="2063" spans="19:19" x14ac:dyDescent="0.25">
      <c r="S2063" s="18"/>
    </row>
    <row r="2064" spans="19:19" x14ac:dyDescent="0.25">
      <c r="S2064" s="18"/>
    </row>
    <row r="2065" spans="19:19" x14ac:dyDescent="0.25">
      <c r="S2065" s="18"/>
    </row>
    <row r="2066" spans="19:19" x14ac:dyDescent="0.25">
      <c r="S2066" s="18"/>
    </row>
    <row r="2067" spans="19:19" x14ac:dyDescent="0.25">
      <c r="S2067" s="18"/>
    </row>
    <row r="2068" spans="19:19" x14ac:dyDescent="0.25">
      <c r="S2068" s="18"/>
    </row>
    <row r="2069" spans="19:19" x14ac:dyDescent="0.25">
      <c r="S2069" s="18"/>
    </row>
    <row r="2070" spans="19:19" x14ac:dyDescent="0.25">
      <c r="S2070" s="18"/>
    </row>
    <row r="2071" spans="19:19" x14ac:dyDescent="0.25">
      <c r="S2071" s="18"/>
    </row>
    <row r="2072" spans="19:19" x14ac:dyDescent="0.25">
      <c r="S2072" s="18"/>
    </row>
    <row r="2073" spans="19:19" x14ac:dyDescent="0.25">
      <c r="S2073" s="18"/>
    </row>
    <row r="2074" spans="19:19" x14ac:dyDescent="0.25">
      <c r="S2074" s="18"/>
    </row>
    <row r="2075" spans="19:19" x14ac:dyDescent="0.25">
      <c r="S2075" s="18"/>
    </row>
    <row r="2076" spans="19:19" x14ac:dyDescent="0.25">
      <c r="S2076" s="18"/>
    </row>
    <row r="2077" spans="19:19" x14ac:dyDescent="0.25">
      <c r="S2077" s="18"/>
    </row>
    <row r="2078" spans="19:19" x14ac:dyDescent="0.25">
      <c r="S2078" s="18"/>
    </row>
    <row r="2079" spans="19:19" x14ac:dyDescent="0.25">
      <c r="S2079" s="18"/>
    </row>
    <row r="2080" spans="19:19" x14ac:dyDescent="0.25">
      <c r="S2080" s="18"/>
    </row>
    <row r="2081" spans="19:19" x14ac:dyDescent="0.25">
      <c r="S2081" s="18"/>
    </row>
    <row r="2082" spans="19:19" x14ac:dyDescent="0.25">
      <c r="S2082" s="18"/>
    </row>
    <row r="2083" spans="19:19" x14ac:dyDescent="0.25">
      <c r="S2083" s="18"/>
    </row>
    <row r="2084" spans="19:19" x14ac:dyDescent="0.25">
      <c r="S2084" s="18"/>
    </row>
    <row r="2085" spans="19:19" x14ac:dyDescent="0.25">
      <c r="S2085" s="18"/>
    </row>
    <row r="2086" spans="19:19" x14ac:dyDescent="0.25">
      <c r="S2086" s="18"/>
    </row>
    <row r="2087" spans="19:19" x14ac:dyDescent="0.25">
      <c r="S2087" s="18"/>
    </row>
    <row r="2088" spans="19:19" x14ac:dyDescent="0.25">
      <c r="S2088" s="18"/>
    </row>
    <row r="2089" spans="19:19" x14ac:dyDescent="0.25">
      <c r="S2089" s="18"/>
    </row>
    <row r="2090" spans="19:19" x14ac:dyDescent="0.25">
      <c r="S2090" s="18"/>
    </row>
    <row r="2091" spans="19:19" x14ac:dyDescent="0.25">
      <c r="S2091" s="18"/>
    </row>
    <row r="2092" spans="19:19" x14ac:dyDescent="0.25">
      <c r="S2092" s="18"/>
    </row>
    <row r="2093" spans="19:19" x14ac:dyDescent="0.25">
      <c r="S2093" s="18"/>
    </row>
    <row r="2094" spans="19:19" x14ac:dyDescent="0.25">
      <c r="S2094" s="18"/>
    </row>
    <row r="2095" spans="19:19" x14ac:dyDescent="0.25">
      <c r="S2095" s="18"/>
    </row>
    <row r="2096" spans="19:19" x14ac:dyDescent="0.25">
      <c r="S2096" s="18"/>
    </row>
    <row r="2097" spans="19:19" x14ac:dyDescent="0.25">
      <c r="S2097" s="18"/>
    </row>
    <row r="2098" spans="19:19" x14ac:dyDescent="0.25">
      <c r="S2098" s="18"/>
    </row>
    <row r="2099" spans="19:19" x14ac:dyDescent="0.25">
      <c r="S2099" s="18"/>
    </row>
    <row r="2100" spans="19:19" x14ac:dyDescent="0.25">
      <c r="S2100" s="18"/>
    </row>
    <row r="2101" spans="19:19" x14ac:dyDescent="0.25">
      <c r="S2101" s="18"/>
    </row>
    <row r="2102" spans="19:19" x14ac:dyDescent="0.25">
      <c r="S2102" s="18"/>
    </row>
    <row r="2103" spans="19:19" x14ac:dyDescent="0.25">
      <c r="S2103" s="18"/>
    </row>
    <row r="2104" spans="19:19" x14ac:dyDescent="0.25">
      <c r="S2104" s="18"/>
    </row>
    <row r="2105" spans="19:19" x14ac:dyDescent="0.25">
      <c r="S2105" s="18"/>
    </row>
    <row r="2106" spans="19:19" x14ac:dyDescent="0.25">
      <c r="S2106" s="18"/>
    </row>
    <row r="2107" spans="19:19" x14ac:dyDescent="0.25">
      <c r="S2107" s="18"/>
    </row>
    <row r="2108" spans="19:19" x14ac:dyDescent="0.25">
      <c r="S2108" s="18"/>
    </row>
    <row r="2109" spans="19:19" x14ac:dyDescent="0.25">
      <c r="S2109" s="18"/>
    </row>
    <row r="2110" spans="19:19" x14ac:dyDescent="0.25">
      <c r="S2110" s="18"/>
    </row>
    <row r="2111" spans="19:19" x14ac:dyDescent="0.25">
      <c r="S2111" s="18"/>
    </row>
    <row r="2112" spans="19:19" x14ac:dyDescent="0.25">
      <c r="S2112" s="18"/>
    </row>
    <row r="2113" spans="19:19" x14ac:dyDescent="0.25">
      <c r="S2113" s="18"/>
    </row>
    <row r="2114" spans="19:19" x14ac:dyDescent="0.25">
      <c r="S2114" s="18"/>
    </row>
    <row r="2115" spans="19:19" x14ac:dyDescent="0.25">
      <c r="S2115" s="18"/>
    </row>
    <row r="2116" spans="19:19" x14ac:dyDescent="0.25">
      <c r="S2116" s="18"/>
    </row>
    <row r="2117" spans="19:19" x14ac:dyDescent="0.25">
      <c r="S2117" s="18"/>
    </row>
    <row r="2118" spans="19:19" x14ac:dyDescent="0.25">
      <c r="S2118" s="18"/>
    </row>
    <row r="2119" spans="19:19" x14ac:dyDescent="0.25">
      <c r="S2119" s="18"/>
    </row>
    <row r="2120" spans="19:19" x14ac:dyDescent="0.25">
      <c r="S2120" s="18"/>
    </row>
    <row r="2121" spans="19:19" x14ac:dyDescent="0.25">
      <c r="S2121" s="18"/>
    </row>
    <row r="2122" spans="19:19" x14ac:dyDescent="0.25">
      <c r="S2122" s="18"/>
    </row>
    <row r="2123" spans="19:19" x14ac:dyDescent="0.25">
      <c r="S2123" s="18"/>
    </row>
    <row r="2124" spans="19:19" x14ac:dyDescent="0.25">
      <c r="S2124" s="18"/>
    </row>
    <row r="2125" spans="19:19" x14ac:dyDescent="0.25">
      <c r="S2125" s="18"/>
    </row>
    <row r="2126" spans="19:19" x14ac:dyDescent="0.25">
      <c r="S2126" s="18"/>
    </row>
    <row r="2127" spans="19:19" x14ac:dyDescent="0.25">
      <c r="S2127" s="18"/>
    </row>
    <row r="2128" spans="19:19" x14ac:dyDescent="0.25">
      <c r="S2128" s="18"/>
    </row>
    <row r="2129" spans="19:19" x14ac:dyDescent="0.25">
      <c r="S2129" s="18"/>
    </row>
    <row r="2130" spans="19:19" x14ac:dyDescent="0.25">
      <c r="S2130" s="18"/>
    </row>
    <row r="2131" spans="19:19" x14ac:dyDescent="0.25">
      <c r="S2131" s="18"/>
    </row>
    <row r="2132" spans="19:19" x14ac:dyDescent="0.25">
      <c r="S2132" s="18"/>
    </row>
    <row r="2133" spans="19:19" x14ac:dyDescent="0.25">
      <c r="S2133" s="18"/>
    </row>
    <row r="2134" spans="19:19" x14ac:dyDescent="0.25">
      <c r="S2134" s="18"/>
    </row>
    <row r="2135" spans="19:19" x14ac:dyDescent="0.25">
      <c r="S2135" s="18"/>
    </row>
    <row r="2136" spans="19:19" x14ac:dyDescent="0.25">
      <c r="S2136" s="18"/>
    </row>
    <row r="2137" spans="19:19" x14ac:dyDescent="0.25">
      <c r="S2137" s="18"/>
    </row>
    <row r="2138" spans="19:19" x14ac:dyDescent="0.25">
      <c r="S2138" s="18"/>
    </row>
    <row r="2139" spans="19:19" x14ac:dyDescent="0.25">
      <c r="S2139" s="18"/>
    </row>
    <row r="2140" spans="19:19" x14ac:dyDescent="0.25">
      <c r="S2140" s="18"/>
    </row>
    <row r="2141" spans="19:19" x14ac:dyDescent="0.25">
      <c r="S2141" s="18"/>
    </row>
    <row r="2142" spans="19:19" x14ac:dyDescent="0.25">
      <c r="S2142" s="18"/>
    </row>
    <row r="2143" spans="19:19" x14ac:dyDescent="0.25">
      <c r="S2143" s="18"/>
    </row>
    <row r="2144" spans="19:19" x14ac:dyDescent="0.25">
      <c r="S2144" s="18"/>
    </row>
    <row r="2145" spans="19:19" x14ac:dyDescent="0.25">
      <c r="S2145" s="18"/>
    </row>
    <row r="2146" spans="19:19" x14ac:dyDescent="0.25">
      <c r="S2146" s="18"/>
    </row>
    <row r="2147" spans="19:19" x14ac:dyDescent="0.25">
      <c r="S2147" s="18"/>
    </row>
    <row r="2148" spans="19:19" x14ac:dyDescent="0.25">
      <c r="S2148" s="18"/>
    </row>
    <row r="2149" spans="19:19" x14ac:dyDescent="0.25">
      <c r="S2149" s="18"/>
    </row>
    <row r="2150" spans="19:19" x14ac:dyDescent="0.25">
      <c r="S2150" s="18"/>
    </row>
    <row r="2151" spans="19:19" x14ac:dyDescent="0.25">
      <c r="S2151" s="18"/>
    </row>
    <row r="2152" spans="19:19" x14ac:dyDescent="0.25">
      <c r="S2152" s="18"/>
    </row>
    <row r="2153" spans="19:19" x14ac:dyDescent="0.25">
      <c r="S2153" s="18"/>
    </row>
    <row r="2154" spans="19:19" x14ac:dyDescent="0.25">
      <c r="S2154" s="18"/>
    </row>
    <row r="2155" spans="19:19" x14ac:dyDescent="0.25">
      <c r="S2155" s="18"/>
    </row>
    <row r="2156" spans="19:19" x14ac:dyDescent="0.25">
      <c r="S2156" s="18"/>
    </row>
    <row r="2157" spans="19:19" x14ac:dyDescent="0.25">
      <c r="S2157" s="18"/>
    </row>
    <row r="2158" spans="19:19" x14ac:dyDescent="0.25">
      <c r="S2158" s="18"/>
    </row>
    <row r="2159" spans="19:19" x14ac:dyDescent="0.25">
      <c r="S2159" s="18"/>
    </row>
    <row r="2160" spans="19:19" x14ac:dyDescent="0.25">
      <c r="S2160" s="18"/>
    </row>
    <row r="2161" spans="19:19" x14ac:dyDescent="0.25">
      <c r="S2161" s="18"/>
    </row>
    <row r="2162" spans="19:19" x14ac:dyDescent="0.25">
      <c r="S2162" s="18"/>
    </row>
    <row r="2163" spans="19:19" x14ac:dyDescent="0.25">
      <c r="S2163" s="18"/>
    </row>
    <row r="2164" spans="19:19" x14ac:dyDescent="0.25">
      <c r="S2164" s="18"/>
    </row>
    <row r="2165" spans="19:19" x14ac:dyDescent="0.25">
      <c r="S2165" s="18"/>
    </row>
    <row r="2166" spans="19:19" x14ac:dyDescent="0.25">
      <c r="S2166" s="18"/>
    </row>
    <row r="2167" spans="19:19" x14ac:dyDescent="0.25">
      <c r="S2167" s="18"/>
    </row>
    <row r="2168" spans="19:19" x14ac:dyDescent="0.25">
      <c r="S2168" s="18"/>
    </row>
    <row r="2169" spans="19:19" x14ac:dyDescent="0.25">
      <c r="S2169" s="18"/>
    </row>
    <row r="2170" spans="19:19" x14ac:dyDescent="0.25">
      <c r="S2170" s="18"/>
    </row>
    <row r="2171" spans="19:19" x14ac:dyDescent="0.25">
      <c r="S2171" s="18"/>
    </row>
    <row r="2172" spans="19:19" x14ac:dyDescent="0.25">
      <c r="S2172" s="18"/>
    </row>
    <row r="2173" spans="19:19" x14ac:dyDescent="0.25">
      <c r="S2173" s="18"/>
    </row>
    <row r="2174" spans="19:19" x14ac:dyDescent="0.25">
      <c r="S2174" s="18"/>
    </row>
    <row r="2175" spans="19:19" x14ac:dyDescent="0.25">
      <c r="S2175" s="18"/>
    </row>
    <row r="2176" spans="19:19" x14ac:dyDescent="0.25">
      <c r="S2176" s="18"/>
    </row>
    <row r="2177" spans="19:19" x14ac:dyDescent="0.25">
      <c r="S2177" s="18"/>
    </row>
    <row r="2178" spans="19:19" x14ac:dyDescent="0.25">
      <c r="S2178" s="18"/>
    </row>
    <row r="2179" spans="19:19" x14ac:dyDescent="0.25">
      <c r="S2179" s="18"/>
    </row>
    <row r="2180" spans="19:19" x14ac:dyDescent="0.25">
      <c r="S2180" s="18"/>
    </row>
    <row r="2181" spans="19:19" x14ac:dyDescent="0.25">
      <c r="S2181" s="18"/>
    </row>
    <row r="2182" spans="19:19" x14ac:dyDescent="0.25">
      <c r="S2182" s="18"/>
    </row>
    <row r="2183" spans="19:19" x14ac:dyDescent="0.25">
      <c r="S2183" s="18"/>
    </row>
    <row r="2184" spans="19:19" x14ac:dyDescent="0.25">
      <c r="S2184" s="18"/>
    </row>
    <row r="2185" spans="19:19" x14ac:dyDescent="0.25">
      <c r="S2185" s="18"/>
    </row>
    <row r="2186" spans="19:19" x14ac:dyDescent="0.25">
      <c r="S2186" s="18"/>
    </row>
    <row r="2187" spans="19:19" x14ac:dyDescent="0.25">
      <c r="S2187" s="18"/>
    </row>
    <row r="2188" spans="19:19" x14ac:dyDescent="0.25">
      <c r="S2188" s="18"/>
    </row>
    <row r="2189" spans="19:19" x14ac:dyDescent="0.25">
      <c r="S2189" s="18"/>
    </row>
    <row r="2190" spans="19:19" x14ac:dyDescent="0.25">
      <c r="S2190" s="18"/>
    </row>
    <row r="2191" spans="19:19" x14ac:dyDescent="0.25">
      <c r="S2191" s="18"/>
    </row>
    <row r="2192" spans="19:19" x14ac:dyDescent="0.25">
      <c r="S2192" s="18"/>
    </row>
    <row r="2193" spans="19:19" x14ac:dyDescent="0.25">
      <c r="S2193" s="18"/>
    </row>
    <row r="2194" spans="19:19" x14ac:dyDescent="0.25">
      <c r="S2194" s="18"/>
    </row>
    <row r="2195" spans="19:19" x14ac:dyDescent="0.25">
      <c r="S2195" s="18"/>
    </row>
    <row r="2196" spans="19:19" x14ac:dyDescent="0.25">
      <c r="S2196" s="18"/>
    </row>
    <row r="2197" spans="19:19" x14ac:dyDescent="0.25">
      <c r="S2197" s="18"/>
    </row>
    <row r="2198" spans="19:19" x14ac:dyDescent="0.25">
      <c r="S2198" s="18"/>
    </row>
    <row r="2199" spans="19:19" x14ac:dyDescent="0.25">
      <c r="S2199" s="18"/>
    </row>
    <row r="2200" spans="19:19" x14ac:dyDescent="0.25">
      <c r="S2200" s="18"/>
    </row>
    <row r="2201" spans="19:19" x14ac:dyDescent="0.25">
      <c r="S2201" s="18"/>
    </row>
    <row r="2202" spans="19:19" x14ac:dyDescent="0.25">
      <c r="S2202" s="18"/>
    </row>
    <row r="2203" spans="19:19" x14ac:dyDescent="0.25">
      <c r="S2203" s="18"/>
    </row>
    <row r="2204" spans="19:19" x14ac:dyDescent="0.25">
      <c r="S2204" s="18"/>
    </row>
    <row r="2205" spans="19:19" x14ac:dyDescent="0.25">
      <c r="S2205" s="18"/>
    </row>
    <row r="2206" spans="19:19" x14ac:dyDescent="0.25">
      <c r="S2206" s="18"/>
    </row>
    <row r="2207" spans="19:19" x14ac:dyDescent="0.25">
      <c r="S2207" s="18"/>
    </row>
    <row r="2208" spans="19:19" x14ac:dyDescent="0.25">
      <c r="S2208" s="18"/>
    </row>
    <row r="2209" spans="19:19" x14ac:dyDescent="0.25">
      <c r="S2209" s="18"/>
    </row>
    <row r="2210" spans="19:19" x14ac:dyDescent="0.25">
      <c r="S2210" s="18"/>
    </row>
    <row r="2211" spans="19:19" x14ac:dyDescent="0.25">
      <c r="S2211" s="18"/>
    </row>
    <row r="2212" spans="19:19" x14ac:dyDescent="0.25">
      <c r="S2212" s="18"/>
    </row>
    <row r="2213" spans="19:19" x14ac:dyDescent="0.25">
      <c r="S2213" s="18"/>
    </row>
    <row r="2214" spans="19:19" x14ac:dyDescent="0.25">
      <c r="S2214" s="18"/>
    </row>
    <row r="2215" spans="19:19" x14ac:dyDescent="0.25">
      <c r="S2215" s="18"/>
    </row>
    <row r="2216" spans="19:19" x14ac:dyDescent="0.25">
      <c r="S2216" s="18"/>
    </row>
    <row r="2217" spans="19:19" x14ac:dyDescent="0.25">
      <c r="S2217" s="18"/>
    </row>
    <row r="2218" spans="19:19" x14ac:dyDescent="0.25">
      <c r="S2218" s="18"/>
    </row>
    <row r="2219" spans="19:19" x14ac:dyDescent="0.25">
      <c r="S2219" s="18"/>
    </row>
    <row r="2220" spans="19:19" x14ac:dyDescent="0.25">
      <c r="S2220" s="18"/>
    </row>
    <row r="2221" spans="19:19" x14ac:dyDescent="0.25">
      <c r="S2221" s="18"/>
    </row>
    <row r="2222" spans="19:19" x14ac:dyDescent="0.25">
      <c r="S2222" s="18"/>
    </row>
    <row r="2223" spans="19:19" x14ac:dyDescent="0.25">
      <c r="S2223" s="18"/>
    </row>
    <row r="2224" spans="19:19" x14ac:dyDescent="0.25">
      <c r="S2224" s="18"/>
    </row>
    <row r="2225" spans="19:19" x14ac:dyDescent="0.25">
      <c r="S2225" s="18"/>
    </row>
    <row r="2226" spans="19:19" x14ac:dyDescent="0.25">
      <c r="S2226" s="18"/>
    </row>
    <row r="2227" spans="19:19" x14ac:dyDescent="0.25">
      <c r="S2227" s="18"/>
    </row>
    <row r="2228" spans="19:19" x14ac:dyDescent="0.25">
      <c r="S2228" s="18"/>
    </row>
    <row r="2229" spans="19:19" x14ac:dyDescent="0.25">
      <c r="S2229" s="18"/>
    </row>
    <row r="2230" spans="19:19" x14ac:dyDescent="0.25">
      <c r="S2230" s="18"/>
    </row>
    <row r="2231" spans="19:19" x14ac:dyDescent="0.25">
      <c r="S2231" s="18"/>
    </row>
    <row r="2232" spans="19:19" x14ac:dyDescent="0.25">
      <c r="S2232" s="18"/>
    </row>
    <row r="2233" spans="19:19" x14ac:dyDescent="0.25">
      <c r="S2233" s="18"/>
    </row>
    <row r="2234" spans="19:19" x14ac:dyDescent="0.25">
      <c r="S2234" s="18"/>
    </row>
    <row r="2235" spans="19:19" x14ac:dyDescent="0.25">
      <c r="S2235" s="18"/>
    </row>
    <row r="2236" spans="19:19" x14ac:dyDescent="0.25">
      <c r="S2236" s="18"/>
    </row>
    <row r="2237" spans="19:19" x14ac:dyDescent="0.25">
      <c r="S2237" s="18"/>
    </row>
    <row r="2238" spans="19:19" x14ac:dyDescent="0.25">
      <c r="S2238" s="18"/>
    </row>
    <row r="2239" spans="19:19" x14ac:dyDescent="0.25">
      <c r="S2239" s="18"/>
    </row>
    <row r="2240" spans="19:19" x14ac:dyDescent="0.25">
      <c r="S2240" s="18"/>
    </row>
    <row r="2241" spans="19:19" x14ac:dyDescent="0.25">
      <c r="S2241" s="18"/>
    </row>
    <row r="2242" spans="19:19" x14ac:dyDescent="0.25">
      <c r="S2242" s="18"/>
    </row>
    <row r="2243" spans="19:19" x14ac:dyDescent="0.25">
      <c r="S2243" s="18"/>
    </row>
    <row r="2244" spans="19:19" x14ac:dyDescent="0.25">
      <c r="S2244" s="18"/>
    </row>
    <row r="2245" spans="19:19" x14ac:dyDescent="0.25">
      <c r="S2245" s="18"/>
    </row>
    <row r="2246" spans="19:19" x14ac:dyDescent="0.25">
      <c r="S2246" s="18"/>
    </row>
    <row r="2247" spans="19:19" x14ac:dyDescent="0.25">
      <c r="S2247" s="18"/>
    </row>
    <row r="2248" spans="19:19" x14ac:dyDescent="0.25">
      <c r="S2248" s="18"/>
    </row>
    <row r="2249" spans="19:19" x14ac:dyDescent="0.25">
      <c r="S2249" s="18"/>
    </row>
    <row r="2250" spans="19:19" x14ac:dyDescent="0.25">
      <c r="S2250" s="18"/>
    </row>
    <row r="2251" spans="19:19" x14ac:dyDescent="0.25">
      <c r="S2251" s="18"/>
    </row>
    <row r="2252" spans="19:19" x14ac:dyDescent="0.25">
      <c r="S2252" s="18"/>
    </row>
    <row r="2253" spans="19:19" x14ac:dyDescent="0.25">
      <c r="S2253" s="18"/>
    </row>
    <row r="2254" spans="19:19" x14ac:dyDescent="0.25">
      <c r="S2254" s="18"/>
    </row>
    <row r="2255" spans="19:19" x14ac:dyDescent="0.25">
      <c r="S2255" s="18"/>
    </row>
    <row r="2256" spans="19:19" x14ac:dyDescent="0.25">
      <c r="S2256" s="18"/>
    </row>
    <row r="2257" spans="19:19" x14ac:dyDescent="0.25">
      <c r="S2257" s="18"/>
    </row>
    <row r="2258" spans="19:19" x14ac:dyDescent="0.25">
      <c r="S2258" s="18"/>
    </row>
    <row r="2259" spans="19:19" x14ac:dyDescent="0.25">
      <c r="S2259" s="18"/>
    </row>
    <row r="2260" spans="19:19" x14ac:dyDescent="0.25">
      <c r="S2260" s="18"/>
    </row>
    <row r="2261" spans="19:19" x14ac:dyDescent="0.25">
      <c r="S2261" s="18"/>
    </row>
    <row r="2262" spans="19:19" x14ac:dyDescent="0.25">
      <c r="S2262" s="18"/>
    </row>
    <row r="2263" spans="19:19" x14ac:dyDescent="0.25">
      <c r="S2263" s="18"/>
    </row>
    <row r="2264" spans="19:19" x14ac:dyDescent="0.25">
      <c r="S2264" s="18"/>
    </row>
    <row r="2265" spans="19:19" x14ac:dyDescent="0.25">
      <c r="S2265" s="18"/>
    </row>
    <row r="2266" spans="19:19" x14ac:dyDescent="0.25">
      <c r="S2266" s="18"/>
    </row>
    <row r="2267" spans="19:19" x14ac:dyDescent="0.25">
      <c r="S2267" s="18"/>
    </row>
    <row r="2268" spans="19:19" x14ac:dyDescent="0.25">
      <c r="S2268" s="18"/>
    </row>
    <row r="2269" spans="19:19" x14ac:dyDescent="0.25">
      <c r="S2269" s="18"/>
    </row>
    <row r="2270" spans="19:19" x14ac:dyDescent="0.25">
      <c r="S2270" s="18"/>
    </row>
    <row r="2271" spans="19:19" x14ac:dyDescent="0.25">
      <c r="S2271" s="18"/>
    </row>
    <row r="2272" spans="19:19" x14ac:dyDescent="0.25">
      <c r="S2272" s="18"/>
    </row>
    <row r="2273" spans="19:19" x14ac:dyDescent="0.25">
      <c r="S2273" s="18"/>
    </row>
    <row r="2274" spans="19:19" x14ac:dyDescent="0.25">
      <c r="S2274" s="18"/>
    </row>
    <row r="2275" spans="19:19" x14ac:dyDescent="0.25">
      <c r="S2275" s="18"/>
    </row>
    <row r="2276" spans="19:19" x14ac:dyDescent="0.25">
      <c r="S2276" s="18"/>
    </row>
    <row r="2277" spans="19:19" x14ac:dyDescent="0.25">
      <c r="S2277" s="18"/>
    </row>
    <row r="2278" spans="19:19" x14ac:dyDescent="0.25">
      <c r="S2278" s="18"/>
    </row>
    <row r="2279" spans="19:19" x14ac:dyDescent="0.25">
      <c r="S2279" s="18"/>
    </row>
    <row r="2280" spans="19:19" x14ac:dyDescent="0.25">
      <c r="S2280" s="18"/>
    </row>
    <row r="2281" spans="19:19" x14ac:dyDescent="0.25">
      <c r="S2281" s="18"/>
    </row>
    <row r="2282" spans="19:19" x14ac:dyDescent="0.25">
      <c r="S2282" s="18"/>
    </row>
    <row r="2283" spans="19:19" x14ac:dyDescent="0.25">
      <c r="S2283" s="18"/>
    </row>
    <row r="2284" spans="19:19" x14ac:dyDescent="0.25">
      <c r="S2284" s="18"/>
    </row>
    <row r="2285" spans="19:19" x14ac:dyDescent="0.25">
      <c r="S2285" s="18"/>
    </row>
    <row r="2286" spans="19:19" x14ac:dyDescent="0.25">
      <c r="S2286" s="18"/>
    </row>
    <row r="2287" spans="19:19" x14ac:dyDescent="0.25">
      <c r="S2287" s="18"/>
    </row>
    <row r="2288" spans="19:19" x14ac:dyDescent="0.25">
      <c r="S2288" s="18"/>
    </row>
    <row r="2289" spans="19:19" x14ac:dyDescent="0.25">
      <c r="S2289" s="18"/>
    </row>
    <row r="2290" spans="19:19" x14ac:dyDescent="0.25">
      <c r="S2290" s="18"/>
    </row>
    <row r="2291" spans="19:19" x14ac:dyDescent="0.25">
      <c r="S2291" s="18"/>
    </row>
    <row r="2292" spans="19:19" x14ac:dyDescent="0.25">
      <c r="S2292" s="18"/>
    </row>
    <row r="2293" spans="19:19" x14ac:dyDescent="0.25">
      <c r="S2293" s="18"/>
    </row>
    <row r="2294" spans="19:19" x14ac:dyDescent="0.25">
      <c r="S2294" s="18"/>
    </row>
    <row r="2295" spans="19:19" x14ac:dyDescent="0.25">
      <c r="S2295" s="18"/>
    </row>
    <row r="2296" spans="19:19" x14ac:dyDescent="0.25">
      <c r="S2296" s="18"/>
    </row>
    <row r="2297" spans="19:19" x14ac:dyDescent="0.25">
      <c r="S2297" s="18"/>
    </row>
    <row r="2298" spans="19:19" x14ac:dyDescent="0.25">
      <c r="S2298" s="18"/>
    </row>
    <row r="2299" spans="19:19" x14ac:dyDescent="0.25">
      <c r="S2299" s="18"/>
    </row>
    <row r="2300" spans="19:19" x14ac:dyDescent="0.25">
      <c r="S2300" s="18"/>
    </row>
    <row r="2301" spans="19:19" x14ac:dyDescent="0.25">
      <c r="S2301" s="18"/>
    </row>
    <row r="2302" spans="19:19" x14ac:dyDescent="0.25">
      <c r="S2302" s="18"/>
    </row>
    <row r="2303" spans="19:19" x14ac:dyDescent="0.25">
      <c r="S2303" s="18"/>
    </row>
    <row r="2304" spans="19:19" x14ac:dyDescent="0.25">
      <c r="S2304" s="18"/>
    </row>
    <row r="2305" spans="19:19" x14ac:dyDescent="0.25">
      <c r="S2305" s="18"/>
    </row>
    <row r="2306" spans="19:19" x14ac:dyDescent="0.25">
      <c r="S2306" s="18"/>
    </row>
    <row r="2307" spans="19:19" x14ac:dyDescent="0.25">
      <c r="S2307" s="18"/>
    </row>
    <row r="2308" spans="19:19" x14ac:dyDescent="0.25">
      <c r="S2308" s="18"/>
    </row>
    <row r="2309" spans="19:19" x14ac:dyDescent="0.25">
      <c r="S2309" s="18"/>
    </row>
    <row r="2310" spans="19:19" x14ac:dyDescent="0.25">
      <c r="S2310" s="18"/>
    </row>
    <row r="2311" spans="19:19" x14ac:dyDescent="0.25">
      <c r="S2311" s="18"/>
    </row>
    <row r="2312" spans="19:19" x14ac:dyDescent="0.25">
      <c r="S2312" s="18"/>
    </row>
    <row r="2313" spans="19:19" x14ac:dyDescent="0.25">
      <c r="S2313" s="18"/>
    </row>
    <row r="2314" spans="19:19" x14ac:dyDescent="0.25">
      <c r="S2314" s="18"/>
    </row>
    <row r="2315" spans="19:19" x14ac:dyDescent="0.25">
      <c r="S2315" s="18"/>
    </row>
    <row r="2316" spans="19:19" x14ac:dyDescent="0.25">
      <c r="S2316" s="18"/>
    </row>
    <row r="2317" spans="19:19" x14ac:dyDescent="0.25">
      <c r="S2317" s="18"/>
    </row>
    <row r="2318" spans="19:19" x14ac:dyDescent="0.25">
      <c r="S2318" s="18"/>
    </row>
    <row r="2319" spans="19:19" x14ac:dyDescent="0.25">
      <c r="S2319" s="18"/>
    </row>
    <row r="2320" spans="19:19" x14ac:dyDescent="0.25">
      <c r="S2320" s="18"/>
    </row>
    <row r="2321" spans="19:19" x14ac:dyDescent="0.25">
      <c r="S2321" s="18"/>
    </row>
    <row r="2322" spans="19:19" x14ac:dyDescent="0.25">
      <c r="S2322" s="18"/>
    </row>
    <row r="2323" spans="19:19" x14ac:dyDescent="0.25">
      <c r="S2323" s="18"/>
    </row>
    <row r="2324" spans="19:19" x14ac:dyDescent="0.25">
      <c r="S2324" s="18"/>
    </row>
    <row r="2325" spans="19:19" x14ac:dyDescent="0.25">
      <c r="S2325" s="18"/>
    </row>
    <row r="2326" spans="19:19" x14ac:dyDescent="0.25">
      <c r="S2326" s="18"/>
    </row>
    <row r="2327" spans="19:19" x14ac:dyDescent="0.25">
      <c r="S2327" s="18"/>
    </row>
    <row r="2328" spans="19:19" x14ac:dyDescent="0.25">
      <c r="S2328" s="18"/>
    </row>
    <row r="2329" spans="19:19" x14ac:dyDescent="0.25">
      <c r="S2329" s="18"/>
    </row>
    <row r="2330" spans="19:19" x14ac:dyDescent="0.25">
      <c r="S2330" s="18"/>
    </row>
    <row r="2331" spans="19:19" x14ac:dyDescent="0.25">
      <c r="S2331" s="18"/>
    </row>
    <row r="2332" spans="19:19" x14ac:dyDescent="0.25">
      <c r="S2332" s="18"/>
    </row>
    <row r="2333" spans="19:19" x14ac:dyDescent="0.25">
      <c r="S2333" s="18"/>
    </row>
    <row r="2334" spans="19:19" x14ac:dyDescent="0.25">
      <c r="S2334" s="18"/>
    </row>
    <row r="2335" spans="19:19" x14ac:dyDescent="0.25">
      <c r="S2335" s="18"/>
    </row>
    <row r="2336" spans="19:19" x14ac:dyDescent="0.25">
      <c r="S2336" s="18"/>
    </row>
    <row r="2337" spans="19:19" x14ac:dyDescent="0.25">
      <c r="S2337" s="18"/>
    </row>
    <row r="2338" spans="19:19" x14ac:dyDescent="0.25">
      <c r="S2338" s="18"/>
    </row>
    <row r="2339" spans="19:19" x14ac:dyDescent="0.25">
      <c r="S2339" s="18"/>
    </row>
    <row r="2340" spans="19:19" x14ac:dyDescent="0.25">
      <c r="S2340" s="18"/>
    </row>
    <row r="2341" spans="19:19" x14ac:dyDescent="0.25">
      <c r="S2341" s="18"/>
    </row>
    <row r="2342" spans="19:19" x14ac:dyDescent="0.25">
      <c r="S2342" s="18"/>
    </row>
    <row r="2343" spans="19:19" x14ac:dyDescent="0.25">
      <c r="S2343" s="18"/>
    </row>
    <row r="2344" spans="19:19" x14ac:dyDescent="0.25">
      <c r="S2344" s="18"/>
    </row>
    <row r="2345" spans="19:19" x14ac:dyDescent="0.25">
      <c r="S2345" s="18"/>
    </row>
    <row r="2346" spans="19:19" x14ac:dyDescent="0.25">
      <c r="S2346" s="18"/>
    </row>
    <row r="2347" spans="19:19" x14ac:dyDescent="0.25">
      <c r="S2347" s="18"/>
    </row>
    <row r="2348" spans="19:19" x14ac:dyDescent="0.25">
      <c r="S2348" s="18"/>
    </row>
    <row r="2349" spans="19:19" x14ac:dyDescent="0.25">
      <c r="S2349" s="18"/>
    </row>
    <row r="2350" spans="19:19" x14ac:dyDescent="0.25">
      <c r="S2350" s="18"/>
    </row>
    <row r="2351" spans="19:19" x14ac:dyDescent="0.25">
      <c r="S2351" s="18"/>
    </row>
    <row r="2352" spans="19:19" x14ac:dyDescent="0.25">
      <c r="S2352" s="18"/>
    </row>
    <row r="2353" spans="19:19" x14ac:dyDescent="0.25">
      <c r="S2353" s="18"/>
    </row>
    <row r="2354" spans="19:19" x14ac:dyDescent="0.25">
      <c r="S2354" s="18"/>
    </row>
    <row r="2355" spans="19:19" x14ac:dyDescent="0.25">
      <c r="S2355" s="18"/>
    </row>
    <row r="2356" spans="19:19" x14ac:dyDescent="0.25">
      <c r="S2356" s="18"/>
    </row>
    <row r="2357" spans="19:19" x14ac:dyDescent="0.25">
      <c r="S2357" s="18"/>
    </row>
    <row r="2358" spans="19:19" x14ac:dyDescent="0.25">
      <c r="S2358" s="18"/>
    </row>
    <row r="2359" spans="19:19" x14ac:dyDescent="0.25">
      <c r="S2359" s="18"/>
    </row>
    <row r="2360" spans="19:19" x14ac:dyDescent="0.25">
      <c r="S2360" s="18"/>
    </row>
    <row r="2361" spans="19:19" x14ac:dyDescent="0.25">
      <c r="S2361" s="18"/>
    </row>
    <row r="2362" spans="19:19" x14ac:dyDescent="0.25">
      <c r="S2362" s="18"/>
    </row>
    <row r="2363" spans="19:19" x14ac:dyDescent="0.25">
      <c r="S2363" s="18"/>
    </row>
    <row r="2364" spans="19:19" x14ac:dyDescent="0.25">
      <c r="S2364" s="18"/>
    </row>
    <row r="2365" spans="19:19" x14ac:dyDescent="0.25">
      <c r="S2365" s="18"/>
    </row>
    <row r="2366" spans="19:19" x14ac:dyDescent="0.25">
      <c r="S2366" s="18"/>
    </row>
    <row r="2367" spans="19:19" x14ac:dyDescent="0.25">
      <c r="S2367" s="18"/>
    </row>
    <row r="2368" spans="19:19" x14ac:dyDescent="0.25">
      <c r="S2368" s="18"/>
    </row>
    <row r="2369" spans="19:19" x14ac:dyDescent="0.25">
      <c r="S2369" s="18"/>
    </row>
    <row r="2370" spans="19:19" x14ac:dyDescent="0.25">
      <c r="S2370" s="18"/>
    </row>
    <row r="2371" spans="19:19" x14ac:dyDescent="0.25">
      <c r="S2371" s="18"/>
    </row>
    <row r="2372" spans="19:19" x14ac:dyDescent="0.25">
      <c r="S2372" s="18"/>
    </row>
    <row r="2373" spans="19:19" x14ac:dyDescent="0.25">
      <c r="S2373" s="18"/>
    </row>
    <row r="2374" spans="19:19" x14ac:dyDescent="0.25">
      <c r="S2374" s="18"/>
    </row>
    <row r="2375" spans="19:19" x14ac:dyDescent="0.25">
      <c r="S2375" s="18"/>
    </row>
    <row r="2376" spans="19:19" x14ac:dyDescent="0.25">
      <c r="S2376" s="18"/>
    </row>
    <row r="2377" spans="19:19" x14ac:dyDescent="0.25">
      <c r="S2377" s="18"/>
    </row>
    <row r="2378" spans="19:19" x14ac:dyDescent="0.25">
      <c r="S2378" s="18"/>
    </row>
    <row r="2379" spans="19:19" x14ac:dyDescent="0.25">
      <c r="S2379" s="18"/>
    </row>
    <row r="2380" spans="19:19" x14ac:dyDescent="0.25">
      <c r="S2380" s="18"/>
    </row>
    <row r="2381" spans="19:19" x14ac:dyDescent="0.25">
      <c r="S2381" s="18"/>
    </row>
    <row r="2382" spans="19:19" x14ac:dyDescent="0.25">
      <c r="S2382" s="18"/>
    </row>
    <row r="2383" spans="19:19" x14ac:dyDescent="0.25">
      <c r="S2383" s="18"/>
    </row>
    <row r="2384" spans="19:19" x14ac:dyDescent="0.25">
      <c r="S2384" s="18"/>
    </row>
    <row r="2385" spans="19:19" x14ac:dyDescent="0.25">
      <c r="S2385" s="18"/>
    </row>
    <row r="2386" spans="19:19" x14ac:dyDescent="0.25">
      <c r="S2386" s="18"/>
    </row>
    <row r="2387" spans="19:19" x14ac:dyDescent="0.25">
      <c r="S2387" s="18"/>
    </row>
    <row r="2388" spans="19:19" x14ac:dyDescent="0.25">
      <c r="S2388" s="18"/>
    </row>
    <row r="2389" spans="19:19" x14ac:dyDescent="0.25">
      <c r="S2389" s="18"/>
    </row>
    <row r="2390" spans="19:19" x14ac:dyDescent="0.25">
      <c r="S2390" s="18"/>
    </row>
    <row r="2391" spans="19:19" x14ac:dyDescent="0.25">
      <c r="S2391" s="18"/>
    </row>
    <row r="2392" spans="19:19" x14ac:dyDescent="0.25">
      <c r="S2392" s="18"/>
    </row>
    <row r="2393" spans="19:19" x14ac:dyDescent="0.25">
      <c r="S2393" s="18"/>
    </row>
    <row r="2394" spans="19:19" x14ac:dyDescent="0.25">
      <c r="S2394" s="18"/>
    </row>
    <row r="2395" spans="19:19" x14ac:dyDescent="0.25">
      <c r="S2395" s="18"/>
    </row>
    <row r="2396" spans="19:19" x14ac:dyDescent="0.25">
      <c r="S2396" s="18"/>
    </row>
    <row r="2397" spans="19:19" x14ac:dyDescent="0.25">
      <c r="S2397" s="18"/>
    </row>
    <row r="2398" spans="19:19" x14ac:dyDescent="0.25">
      <c r="S2398" s="18"/>
    </row>
    <row r="2399" spans="19:19" x14ac:dyDescent="0.25">
      <c r="S2399" s="18"/>
    </row>
    <row r="2400" spans="19:19" x14ac:dyDescent="0.25">
      <c r="S2400" s="18"/>
    </row>
    <row r="2401" spans="19:19" x14ac:dyDescent="0.25">
      <c r="S2401" s="18"/>
    </row>
    <row r="2402" spans="19:19" x14ac:dyDescent="0.25">
      <c r="S2402" s="18"/>
    </row>
    <row r="2403" spans="19:19" x14ac:dyDescent="0.25">
      <c r="S2403" s="18"/>
    </row>
    <row r="2404" spans="19:19" x14ac:dyDescent="0.25">
      <c r="S2404" s="18"/>
    </row>
    <row r="2405" spans="19:19" x14ac:dyDescent="0.25">
      <c r="S2405" s="18"/>
    </row>
    <row r="2406" spans="19:19" x14ac:dyDescent="0.25">
      <c r="S2406" s="18"/>
    </row>
    <row r="2407" spans="19:19" x14ac:dyDescent="0.25">
      <c r="S2407" s="18"/>
    </row>
    <row r="2408" spans="19:19" x14ac:dyDescent="0.25">
      <c r="S2408" s="18"/>
    </row>
    <row r="2409" spans="19:19" x14ac:dyDescent="0.25">
      <c r="S2409" s="18"/>
    </row>
    <row r="2410" spans="19:19" x14ac:dyDescent="0.25">
      <c r="S2410" s="18"/>
    </row>
    <row r="2411" spans="19:19" x14ac:dyDescent="0.25">
      <c r="S2411" s="18"/>
    </row>
    <row r="2412" spans="19:19" x14ac:dyDescent="0.25">
      <c r="S2412" s="18"/>
    </row>
    <row r="2413" spans="19:19" x14ac:dyDescent="0.25">
      <c r="S2413" s="18"/>
    </row>
    <row r="2414" spans="19:19" x14ac:dyDescent="0.25">
      <c r="S2414" s="18"/>
    </row>
    <row r="2415" spans="19:19" x14ac:dyDescent="0.25">
      <c r="S2415" s="18"/>
    </row>
    <row r="2416" spans="19:19" x14ac:dyDescent="0.25">
      <c r="S2416" s="18"/>
    </row>
    <row r="2417" spans="19:19" x14ac:dyDescent="0.25">
      <c r="S2417" s="18"/>
    </row>
    <row r="2418" spans="19:19" x14ac:dyDescent="0.25">
      <c r="S2418" s="18"/>
    </row>
    <row r="2419" spans="19:19" x14ac:dyDescent="0.25">
      <c r="S2419" s="18"/>
    </row>
    <row r="2420" spans="19:19" x14ac:dyDescent="0.25">
      <c r="S2420" s="18"/>
    </row>
    <row r="2421" spans="19:19" x14ac:dyDescent="0.25">
      <c r="S2421" s="18"/>
    </row>
    <row r="2422" spans="19:19" x14ac:dyDescent="0.25">
      <c r="S2422" s="18"/>
    </row>
    <row r="2423" spans="19:19" x14ac:dyDescent="0.25">
      <c r="S2423" s="18"/>
    </row>
    <row r="2424" spans="19:19" x14ac:dyDescent="0.25">
      <c r="S2424" s="18"/>
    </row>
    <row r="2425" spans="19:19" x14ac:dyDescent="0.25">
      <c r="S2425" s="18"/>
    </row>
    <row r="2426" spans="19:19" x14ac:dyDescent="0.25">
      <c r="S2426" s="18"/>
    </row>
    <row r="2427" spans="19:19" x14ac:dyDescent="0.25">
      <c r="S2427" s="18"/>
    </row>
    <row r="2428" spans="19:19" x14ac:dyDescent="0.25">
      <c r="S2428" s="18"/>
    </row>
    <row r="2429" spans="19:19" x14ac:dyDescent="0.25">
      <c r="S2429" s="18"/>
    </row>
    <row r="2430" spans="19:19" x14ac:dyDescent="0.25">
      <c r="S2430" s="18"/>
    </row>
    <row r="2431" spans="19:19" x14ac:dyDescent="0.25">
      <c r="S2431" s="18"/>
    </row>
    <row r="2432" spans="19:19" x14ac:dyDescent="0.25">
      <c r="S2432" s="18"/>
    </row>
    <row r="2433" spans="19:19" x14ac:dyDescent="0.25">
      <c r="S2433" s="18"/>
    </row>
    <row r="2434" spans="19:19" x14ac:dyDescent="0.25">
      <c r="S2434" s="18"/>
    </row>
    <row r="2435" spans="19:19" x14ac:dyDescent="0.25">
      <c r="S2435" s="18"/>
    </row>
    <row r="2436" spans="19:19" x14ac:dyDescent="0.25">
      <c r="S2436" s="18"/>
    </row>
    <row r="2437" spans="19:19" x14ac:dyDescent="0.25">
      <c r="S2437" s="18"/>
    </row>
    <row r="2438" spans="19:19" x14ac:dyDescent="0.25">
      <c r="S2438" s="18"/>
    </row>
    <row r="2439" spans="19:19" x14ac:dyDescent="0.25">
      <c r="S2439" s="18"/>
    </row>
    <row r="2440" spans="19:19" x14ac:dyDescent="0.25">
      <c r="S2440" s="18"/>
    </row>
    <row r="2441" spans="19:19" x14ac:dyDescent="0.25">
      <c r="S2441" s="18"/>
    </row>
    <row r="2442" spans="19:19" x14ac:dyDescent="0.25">
      <c r="S2442" s="18"/>
    </row>
    <row r="2443" spans="19:19" x14ac:dyDescent="0.25">
      <c r="S2443" s="18"/>
    </row>
    <row r="2444" spans="19:19" x14ac:dyDescent="0.25">
      <c r="S2444" s="18"/>
    </row>
    <row r="2445" spans="19:19" x14ac:dyDescent="0.25">
      <c r="S2445" s="18"/>
    </row>
    <row r="2446" spans="19:19" x14ac:dyDescent="0.25">
      <c r="S2446" s="18"/>
    </row>
    <row r="2447" spans="19:19" x14ac:dyDescent="0.25">
      <c r="S2447" s="18"/>
    </row>
    <row r="2448" spans="19:19" x14ac:dyDescent="0.25">
      <c r="S2448" s="18"/>
    </row>
    <row r="2449" spans="19:19" x14ac:dyDescent="0.25">
      <c r="S2449" s="18"/>
    </row>
    <row r="2450" spans="19:19" x14ac:dyDescent="0.25">
      <c r="S2450" s="18"/>
    </row>
    <row r="2451" spans="19:19" x14ac:dyDescent="0.25">
      <c r="S2451" s="18"/>
    </row>
    <row r="2452" spans="19:19" x14ac:dyDescent="0.25">
      <c r="S2452" s="18"/>
    </row>
    <row r="2453" spans="19:19" x14ac:dyDescent="0.25">
      <c r="S2453" s="18"/>
    </row>
    <row r="2454" spans="19:19" x14ac:dyDescent="0.25">
      <c r="S2454" s="18"/>
    </row>
    <row r="2455" spans="19:19" x14ac:dyDescent="0.25">
      <c r="S2455" s="18"/>
    </row>
    <row r="2456" spans="19:19" x14ac:dyDescent="0.25">
      <c r="S2456" s="18"/>
    </row>
    <row r="2457" spans="19:19" x14ac:dyDescent="0.25">
      <c r="S2457" s="18"/>
    </row>
    <row r="2458" spans="19:19" x14ac:dyDescent="0.25">
      <c r="S2458" s="18"/>
    </row>
    <row r="2459" spans="19:19" x14ac:dyDescent="0.25">
      <c r="S2459" s="18"/>
    </row>
    <row r="2460" spans="19:19" x14ac:dyDescent="0.25">
      <c r="S2460" s="18"/>
    </row>
    <row r="2461" spans="19:19" x14ac:dyDescent="0.25">
      <c r="S2461" s="18"/>
    </row>
    <row r="2462" spans="19:19" x14ac:dyDescent="0.25">
      <c r="S2462" s="18"/>
    </row>
    <row r="2463" spans="19:19" x14ac:dyDescent="0.25">
      <c r="S2463" s="18"/>
    </row>
    <row r="2464" spans="19:19" x14ac:dyDescent="0.25">
      <c r="S2464" s="18"/>
    </row>
    <row r="2465" spans="19:19" x14ac:dyDescent="0.25">
      <c r="S2465" s="18"/>
    </row>
    <row r="2466" spans="19:19" x14ac:dyDescent="0.25">
      <c r="S2466" s="18"/>
    </row>
    <row r="2467" spans="19:19" x14ac:dyDescent="0.25">
      <c r="S2467" s="18"/>
    </row>
    <row r="2468" spans="19:19" x14ac:dyDescent="0.25">
      <c r="S2468" s="18"/>
    </row>
    <row r="2469" spans="19:19" x14ac:dyDescent="0.25">
      <c r="S2469" s="18"/>
    </row>
    <row r="2470" spans="19:19" x14ac:dyDescent="0.25">
      <c r="S2470" s="18"/>
    </row>
    <row r="2471" spans="19:19" x14ac:dyDescent="0.25">
      <c r="S2471" s="18"/>
    </row>
    <row r="2472" spans="19:19" x14ac:dyDescent="0.25">
      <c r="S2472" s="18"/>
    </row>
    <row r="2473" spans="19:19" x14ac:dyDescent="0.25">
      <c r="S2473" s="18"/>
    </row>
    <row r="2474" spans="19:19" x14ac:dyDescent="0.25">
      <c r="S2474" s="18"/>
    </row>
    <row r="2475" spans="19:19" x14ac:dyDescent="0.25">
      <c r="S2475" s="18"/>
    </row>
    <row r="2476" spans="19:19" x14ac:dyDescent="0.25">
      <c r="S2476" s="18"/>
    </row>
    <row r="2477" spans="19:19" x14ac:dyDescent="0.25">
      <c r="S2477" s="18"/>
    </row>
    <row r="2478" spans="19:19" x14ac:dyDescent="0.25">
      <c r="S2478" s="18"/>
    </row>
    <row r="2479" spans="19:19" x14ac:dyDescent="0.25">
      <c r="S2479" s="18"/>
    </row>
    <row r="2480" spans="19:19" x14ac:dyDescent="0.25">
      <c r="S2480" s="18"/>
    </row>
    <row r="2481" spans="19:19" x14ac:dyDescent="0.25">
      <c r="S2481" s="18"/>
    </row>
    <row r="2482" spans="19:19" x14ac:dyDescent="0.25">
      <c r="S2482" s="18"/>
    </row>
    <row r="2483" spans="19:19" x14ac:dyDescent="0.25">
      <c r="S2483" s="18"/>
    </row>
    <row r="2484" spans="19:19" x14ac:dyDescent="0.25">
      <c r="S2484" s="18"/>
    </row>
    <row r="2485" spans="19:19" x14ac:dyDescent="0.25">
      <c r="S2485" s="18"/>
    </row>
    <row r="2486" spans="19:19" x14ac:dyDescent="0.25">
      <c r="S2486" s="18"/>
    </row>
    <row r="2487" spans="19:19" x14ac:dyDescent="0.25">
      <c r="S2487" s="18"/>
    </row>
    <row r="2488" spans="19:19" x14ac:dyDescent="0.25">
      <c r="S2488" s="18"/>
    </row>
    <row r="2489" spans="19:19" x14ac:dyDescent="0.25">
      <c r="S2489" s="18"/>
    </row>
    <row r="2490" spans="19:19" x14ac:dyDescent="0.25">
      <c r="S2490" s="18"/>
    </row>
    <row r="2491" spans="19:19" x14ac:dyDescent="0.25">
      <c r="S2491" s="18"/>
    </row>
    <row r="2492" spans="19:19" x14ac:dyDescent="0.25">
      <c r="S2492" s="18"/>
    </row>
    <row r="2493" spans="19:19" x14ac:dyDescent="0.25">
      <c r="S2493" s="18"/>
    </row>
    <row r="2494" spans="19:19" x14ac:dyDescent="0.25">
      <c r="S2494" s="18"/>
    </row>
    <row r="2495" spans="19:19" x14ac:dyDescent="0.25">
      <c r="S2495" s="18"/>
    </row>
    <row r="2496" spans="19:19" x14ac:dyDescent="0.25">
      <c r="S2496" s="18"/>
    </row>
    <row r="2497" spans="19:19" x14ac:dyDescent="0.25">
      <c r="S2497" s="18"/>
    </row>
    <row r="2498" spans="19:19" x14ac:dyDescent="0.25">
      <c r="S2498" s="18"/>
    </row>
    <row r="2499" spans="19:19" x14ac:dyDescent="0.25">
      <c r="S2499" s="18"/>
    </row>
    <row r="2500" spans="19:19" x14ac:dyDescent="0.25">
      <c r="S2500" s="18"/>
    </row>
    <row r="2501" spans="19:19" x14ac:dyDescent="0.25">
      <c r="S2501" s="18"/>
    </row>
    <row r="2502" spans="19:19" x14ac:dyDescent="0.25">
      <c r="S2502" s="18"/>
    </row>
    <row r="2503" spans="19:19" x14ac:dyDescent="0.25">
      <c r="S2503" s="18"/>
    </row>
    <row r="2504" spans="19:19" x14ac:dyDescent="0.25">
      <c r="S2504" s="18"/>
    </row>
    <row r="2505" spans="19:19" x14ac:dyDescent="0.25">
      <c r="S2505" s="18"/>
    </row>
    <row r="2506" spans="19:19" x14ac:dyDescent="0.25">
      <c r="S2506" s="18"/>
    </row>
    <row r="2507" spans="19:19" x14ac:dyDescent="0.25">
      <c r="S2507" s="18"/>
    </row>
    <row r="2508" spans="19:19" x14ac:dyDescent="0.25">
      <c r="S2508" s="18"/>
    </row>
    <row r="2509" spans="19:19" x14ac:dyDescent="0.25">
      <c r="S2509" s="18"/>
    </row>
    <row r="2510" spans="19:19" x14ac:dyDescent="0.25">
      <c r="S2510" s="18"/>
    </row>
    <row r="2511" spans="19:19" x14ac:dyDescent="0.25">
      <c r="S2511" s="18"/>
    </row>
    <row r="2512" spans="19:19" x14ac:dyDescent="0.25">
      <c r="S2512" s="18"/>
    </row>
    <row r="2513" spans="19:19" x14ac:dyDescent="0.25">
      <c r="S2513" s="18"/>
    </row>
    <row r="2514" spans="19:19" x14ac:dyDescent="0.25">
      <c r="S2514" s="18"/>
    </row>
    <row r="2515" spans="19:19" x14ac:dyDescent="0.25">
      <c r="S2515" s="18"/>
    </row>
    <row r="2516" spans="19:19" x14ac:dyDescent="0.25">
      <c r="S2516" s="18"/>
    </row>
    <row r="2517" spans="19:19" x14ac:dyDescent="0.25">
      <c r="S2517" s="18"/>
    </row>
    <row r="2518" spans="19:19" x14ac:dyDescent="0.25">
      <c r="S2518" s="18"/>
    </row>
    <row r="2519" spans="19:19" x14ac:dyDescent="0.25">
      <c r="S2519" s="18"/>
    </row>
    <row r="2520" spans="19:19" x14ac:dyDescent="0.25">
      <c r="S2520" s="18"/>
    </row>
    <row r="2521" spans="19:19" x14ac:dyDescent="0.25">
      <c r="S2521" s="18"/>
    </row>
    <row r="2522" spans="19:19" x14ac:dyDescent="0.25">
      <c r="S2522" s="18"/>
    </row>
    <row r="2523" spans="19:19" x14ac:dyDescent="0.25">
      <c r="S2523" s="18"/>
    </row>
    <row r="2524" spans="19:19" x14ac:dyDescent="0.25">
      <c r="S2524" s="18"/>
    </row>
    <row r="2525" spans="19:19" x14ac:dyDescent="0.25">
      <c r="S2525" s="18"/>
    </row>
    <row r="2526" spans="19:19" x14ac:dyDescent="0.25">
      <c r="S2526" s="18"/>
    </row>
    <row r="2527" spans="19:19" x14ac:dyDescent="0.25">
      <c r="S2527" s="18"/>
    </row>
    <row r="2528" spans="19:19" x14ac:dyDescent="0.25">
      <c r="S2528" s="18"/>
    </row>
    <row r="2529" spans="19:19" x14ac:dyDescent="0.25">
      <c r="S2529" s="18"/>
    </row>
    <row r="2530" spans="19:19" x14ac:dyDescent="0.25">
      <c r="S2530" s="18"/>
    </row>
    <row r="2531" spans="19:19" x14ac:dyDescent="0.25">
      <c r="S2531" s="18"/>
    </row>
    <row r="2532" spans="19:19" x14ac:dyDescent="0.25">
      <c r="S2532" s="18"/>
    </row>
    <row r="2533" spans="19:19" x14ac:dyDescent="0.25">
      <c r="S2533" s="18"/>
    </row>
    <row r="2534" spans="19:19" x14ac:dyDescent="0.25">
      <c r="S2534" s="18"/>
    </row>
    <row r="2535" spans="19:19" x14ac:dyDescent="0.25">
      <c r="S2535" s="18"/>
    </row>
    <row r="2536" spans="19:19" x14ac:dyDescent="0.25">
      <c r="S2536" s="18"/>
    </row>
    <row r="2537" spans="19:19" x14ac:dyDescent="0.25">
      <c r="S2537" s="18"/>
    </row>
    <row r="2538" spans="19:19" x14ac:dyDescent="0.25">
      <c r="S2538" s="18"/>
    </row>
    <row r="2539" spans="19:19" x14ac:dyDescent="0.25">
      <c r="S2539" s="18"/>
    </row>
    <row r="2540" spans="19:19" x14ac:dyDescent="0.25">
      <c r="S2540" s="18"/>
    </row>
    <row r="2541" spans="19:19" x14ac:dyDescent="0.25">
      <c r="S2541" s="18"/>
    </row>
    <row r="2542" spans="19:19" x14ac:dyDescent="0.25">
      <c r="S2542" s="18"/>
    </row>
    <row r="2543" spans="19:19" x14ac:dyDescent="0.25">
      <c r="S2543" s="18"/>
    </row>
    <row r="2544" spans="19:19" x14ac:dyDescent="0.25">
      <c r="S2544" s="18"/>
    </row>
    <row r="2545" spans="19:19" x14ac:dyDescent="0.25">
      <c r="S2545" s="18"/>
    </row>
    <row r="2546" spans="19:19" x14ac:dyDescent="0.25">
      <c r="S2546" s="18"/>
    </row>
    <row r="2547" spans="19:19" x14ac:dyDescent="0.25">
      <c r="S2547" s="18"/>
    </row>
    <row r="2548" spans="19:19" x14ac:dyDescent="0.25">
      <c r="S2548" s="18"/>
    </row>
    <row r="2549" spans="19:19" x14ac:dyDescent="0.25">
      <c r="S2549" s="18"/>
    </row>
    <row r="2550" spans="19:19" x14ac:dyDescent="0.25">
      <c r="S2550" s="18"/>
    </row>
    <row r="2551" spans="19:19" x14ac:dyDescent="0.25">
      <c r="S2551" s="18"/>
    </row>
    <row r="2552" spans="19:19" x14ac:dyDescent="0.25">
      <c r="S2552" s="18"/>
    </row>
    <row r="2553" spans="19:19" x14ac:dyDescent="0.25">
      <c r="S2553" s="18"/>
    </row>
    <row r="2554" spans="19:19" x14ac:dyDescent="0.25">
      <c r="S2554" s="18"/>
    </row>
    <row r="2555" spans="19:19" x14ac:dyDescent="0.25">
      <c r="S2555" s="18"/>
    </row>
    <row r="2556" spans="19:19" x14ac:dyDescent="0.25">
      <c r="S2556" s="18"/>
    </row>
    <row r="2557" spans="19:19" x14ac:dyDescent="0.25">
      <c r="S2557" s="18"/>
    </row>
    <row r="2558" spans="19:19" x14ac:dyDescent="0.25">
      <c r="S2558" s="18"/>
    </row>
    <row r="2559" spans="19:19" x14ac:dyDescent="0.25">
      <c r="S2559" s="18"/>
    </row>
    <row r="2560" spans="19:19" x14ac:dyDescent="0.25">
      <c r="S2560" s="18"/>
    </row>
    <row r="2561" spans="19:19" x14ac:dyDescent="0.25">
      <c r="S2561" s="18"/>
    </row>
    <row r="2562" spans="19:19" x14ac:dyDescent="0.25">
      <c r="S2562" s="18"/>
    </row>
    <row r="2563" spans="19:19" x14ac:dyDescent="0.25">
      <c r="S2563" s="18"/>
    </row>
    <row r="2564" spans="19:19" x14ac:dyDescent="0.25">
      <c r="S2564" s="18"/>
    </row>
    <row r="2565" spans="19:19" x14ac:dyDescent="0.25">
      <c r="S2565" s="18"/>
    </row>
    <row r="2566" spans="19:19" x14ac:dyDescent="0.25">
      <c r="S2566" s="18"/>
    </row>
    <row r="2567" spans="19:19" x14ac:dyDescent="0.25">
      <c r="S2567" s="18"/>
    </row>
    <row r="2568" spans="19:19" x14ac:dyDescent="0.25">
      <c r="S2568" s="18"/>
    </row>
    <row r="2569" spans="19:19" x14ac:dyDescent="0.25">
      <c r="S2569" s="18"/>
    </row>
    <row r="2570" spans="19:19" x14ac:dyDescent="0.25">
      <c r="S2570" s="18"/>
    </row>
    <row r="2571" spans="19:19" x14ac:dyDescent="0.25">
      <c r="S2571" s="18"/>
    </row>
    <row r="2572" spans="19:19" x14ac:dyDescent="0.25">
      <c r="S2572" s="18"/>
    </row>
    <row r="2573" spans="19:19" x14ac:dyDescent="0.25">
      <c r="S2573" s="18"/>
    </row>
    <row r="2574" spans="19:19" x14ac:dyDescent="0.25">
      <c r="S2574" s="18"/>
    </row>
    <row r="2575" spans="19:19" x14ac:dyDescent="0.25">
      <c r="S2575" s="18"/>
    </row>
    <row r="2576" spans="19:19" x14ac:dyDescent="0.25">
      <c r="S2576" s="18"/>
    </row>
    <row r="2577" spans="19:19" x14ac:dyDescent="0.25">
      <c r="S2577" s="18"/>
    </row>
    <row r="2578" spans="19:19" x14ac:dyDescent="0.25">
      <c r="S2578" s="18"/>
    </row>
    <row r="2579" spans="19:19" x14ac:dyDescent="0.25">
      <c r="S2579" s="18"/>
    </row>
    <row r="2580" spans="19:19" x14ac:dyDescent="0.25">
      <c r="S2580" s="18"/>
    </row>
    <row r="2581" spans="19:19" x14ac:dyDescent="0.25">
      <c r="S2581" s="18"/>
    </row>
    <row r="2582" spans="19:19" x14ac:dyDescent="0.25">
      <c r="S2582" s="18"/>
    </row>
    <row r="2583" spans="19:19" x14ac:dyDescent="0.25">
      <c r="S2583" s="18"/>
    </row>
    <row r="2584" spans="19:19" x14ac:dyDescent="0.25">
      <c r="S2584" s="18"/>
    </row>
    <row r="2585" spans="19:19" x14ac:dyDescent="0.25">
      <c r="S2585" s="18"/>
    </row>
    <row r="2586" spans="19:19" x14ac:dyDescent="0.25">
      <c r="S2586" s="18"/>
    </row>
    <row r="2587" spans="19:19" x14ac:dyDescent="0.25">
      <c r="S2587" s="18"/>
    </row>
    <row r="2588" spans="19:19" x14ac:dyDescent="0.25">
      <c r="S2588" s="18"/>
    </row>
    <row r="2589" spans="19:19" x14ac:dyDescent="0.25">
      <c r="S2589" s="18"/>
    </row>
    <row r="2590" spans="19:19" x14ac:dyDescent="0.25">
      <c r="S2590" s="18"/>
    </row>
    <row r="2591" spans="19:19" x14ac:dyDescent="0.25">
      <c r="S2591" s="18"/>
    </row>
    <row r="2592" spans="19:19" x14ac:dyDescent="0.25">
      <c r="S2592" s="18"/>
    </row>
    <row r="2593" spans="19:19" x14ac:dyDescent="0.25">
      <c r="S2593" s="18"/>
    </row>
    <row r="2594" spans="19:19" x14ac:dyDescent="0.25">
      <c r="S2594" s="18"/>
    </row>
    <row r="2595" spans="19:19" x14ac:dyDescent="0.25">
      <c r="S2595" s="18"/>
    </row>
    <row r="2596" spans="19:19" x14ac:dyDescent="0.25">
      <c r="S2596" s="18"/>
    </row>
    <row r="2597" spans="19:19" x14ac:dyDescent="0.25">
      <c r="S2597" s="18"/>
    </row>
    <row r="2598" spans="19:19" x14ac:dyDescent="0.25">
      <c r="S2598" s="18"/>
    </row>
    <row r="2599" spans="19:19" x14ac:dyDescent="0.25">
      <c r="S2599" s="18"/>
    </row>
    <row r="2600" spans="19:19" x14ac:dyDescent="0.25">
      <c r="S2600" s="18"/>
    </row>
    <row r="2601" spans="19:19" x14ac:dyDescent="0.25">
      <c r="S2601" s="18"/>
    </row>
    <row r="2602" spans="19:19" x14ac:dyDescent="0.25">
      <c r="S2602" s="18"/>
    </row>
    <row r="2603" spans="19:19" x14ac:dyDescent="0.25">
      <c r="S2603" s="18"/>
    </row>
    <row r="2604" spans="19:19" x14ac:dyDescent="0.25">
      <c r="S2604" s="18"/>
    </row>
    <row r="2605" spans="19:19" x14ac:dyDescent="0.25">
      <c r="S2605" s="18"/>
    </row>
    <row r="2606" spans="19:19" x14ac:dyDescent="0.25">
      <c r="S2606" s="18"/>
    </row>
    <row r="2607" spans="19:19" x14ac:dyDescent="0.25">
      <c r="S2607" s="18"/>
    </row>
    <row r="2608" spans="19:19" x14ac:dyDescent="0.25">
      <c r="S2608" s="18"/>
    </row>
    <row r="2609" spans="19:19" x14ac:dyDescent="0.25">
      <c r="S2609" s="18"/>
    </row>
    <row r="2610" spans="19:19" x14ac:dyDescent="0.25">
      <c r="S2610" s="18"/>
    </row>
    <row r="2611" spans="19:19" x14ac:dyDescent="0.25">
      <c r="S2611" s="18"/>
    </row>
    <row r="2612" spans="19:19" x14ac:dyDescent="0.25">
      <c r="S2612" s="18"/>
    </row>
    <row r="2613" spans="19:19" x14ac:dyDescent="0.25">
      <c r="S2613" s="18"/>
    </row>
    <row r="2614" spans="19:19" x14ac:dyDescent="0.25">
      <c r="S2614" s="18"/>
    </row>
    <row r="2615" spans="19:19" x14ac:dyDescent="0.25">
      <c r="S2615" s="18"/>
    </row>
    <row r="2616" spans="19:19" x14ac:dyDescent="0.25">
      <c r="S2616" s="18"/>
    </row>
    <row r="2617" spans="19:19" x14ac:dyDescent="0.25">
      <c r="S2617" s="18"/>
    </row>
    <row r="2618" spans="19:19" x14ac:dyDescent="0.25">
      <c r="S2618" s="18"/>
    </row>
    <row r="2619" spans="19:19" x14ac:dyDescent="0.25">
      <c r="S2619" s="18"/>
    </row>
    <row r="2620" spans="19:19" x14ac:dyDescent="0.25">
      <c r="S2620" s="18"/>
    </row>
    <row r="2621" spans="19:19" x14ac:dyDescent="0.25">
      <c r="S2621" s="18"/>
    </row>
    <row r="2622" spans="19:19" x14ac:dyDescent="0.25">
      <c r="S2622" s="18"/>
    </row>
    <row r="2623" spans="19:19" x14ac:dyDescent="0.25">
      <c r="S2623" s="18"/>
    </row>
    <row r="2624" spans="19:19" x14ac:dyDescent="0.25">
      <c r="S2624" s="18"/>
    </row>
    <row r="2625" spans="19:19" x14ac:dyDescent="0.25">
      <c r="S2625" s="18"/>
    </row>
    <row r="2626" spans="19:19" x14ac:dyDescent="0.25">
      <c r="S2626" s="18"/>
    </row>
    <row r="2627" spans="19:19" x14ac:dyDescent="0.25">
      <c r="S2627" s="18"/>
    </row>
    <row r="2628" spans="19:19" x14ac:dyDescent="0.25">
      <c r="S2628" s="18"/>
    </row>
    <row r="2629" spans="19:19" x14ac:dyDescent="0.25">
      <c r="S2629" s="18"/>
    </row>
    <row r="2630" spans="19:19" x14ac:dyDescent="0.25">
      <c r="S2630" s="18"/>
    </row>
    <row r="2631" spans="19:19" x14ac:dyDescent="0.25">
      <c r="S2631" s="18"/>
    </row>
    <row r="2632" spans="19:19" x14ac:dyDescent="0.25">
      <c r="S2632" s="18"/>
    </row>
    <row r="2633" spans="19:19" x14ac:dyDescent="0.25">
      <c r="S2633" s="18"/>
    </row>
    <row r="2634" spans="19:19" x14ac:dyDescent="0.25">
      <c r="S2634" s="18"/>
    </row>
    <row r="2635" spans="19:19" x14ac:dyDescent="0.25">
      <c r="S2635" s="18"/>
    </row>
    <row r="2636" spans="19:19" x14ac:dyDescent="0.25">
      <c r="S2636" s="18"/>
    </row>
    <row r="2637" spans="19:19" x14ac:dyDescent="0.25">
      <c r="S2637" s="18"/>
    </row>
    <row r="2638" spans="19:19" x14ac:dyDescent="0.25">
      <c r="S2638" s="18"/>
    </row>
    <row r="2639" spans="19:19" x14ac:dyDescent="0.25">
      <c r="S2639" s="18"/>
    </row>
    <row r="2640" spans="19:19" x14ac:dyDescent="0.25">
      <c r="S2640" s="18"/>
    </row>
    <row r="2641" spans="19:19" x14ac:dyDescent="0.25">
      <c r="S2641" s="18"/>
    </row>
    <row r="2642" spans="19:19" x14ac:dyDescent="0.25">
      <c r="S2642" s="18"/>
    </row>
    <row r="2643" spans="19:19" x14ac:dyDescent="0.25">
      <c r="S2643" s="18"/>
    </row>
    <row r="2644" spans="19:19" x14ac:dyDescent="0.25">
      <c r="S2644" s="18"/>
    </row>
    <row r="2645" spans="19:19" x14ac:dyDescent="0.25">
      <c r="S2645" s="18"/>
    </row>
    <row r="2646" spans="19:19" x14ac:dyDescent="0.25">
      <c r="S2646" s="18"/>
    </row>
    <row r="2647" spans="19:19" x14ac:dyDescent="0.25">
      <c r="S2647" s="18"/>
    </row>
    <row r="2648" spans="19:19" x14ac:dyDescent="0.25">
      <c r="S2648" s="18"/>
    </row>
    <row r="2649" spans="19:19" x14ac:dyDescent="0.25">
      <c r="S2649" s="18"/>
    </row>
    <row r="2650" spans="19:19" x14ac:dyDescent="0.25">
      <c r="S2650" s="18"/>
    </row>
    <row r="2651" spans="19:19" x14ac:dyDescent="0.25">
      <c r="S2651" s="18"/>
    </row>
    <row r="2652" spans="19:19" x14ac:dyDescent="0.25">
      <c r="S2652" s="18"/>
    </row>
    <row r="2653" spans="19:19" x14ac:dyDescent="0.25">
      <c r="S2653" s="18"/>
    </row>
    <row r="2654" spans="19:19" x14ac:dyDescent="0.25">
      <c r="S2654" s="18"/>
    </row>
    <row r="2655" spans="19:19" x14ac:dyDescent="0.25">
      <c r="S2655" s="18"/>
    </row>
    <row r="2656" spans="19:19" x14ac:dyDescent="0.25">
      <c r="S2656" s="18"/>
    </row>
    <row r="2657" spans="19:19" x14ac:dyDescent="0.25">
      <c r="S2657" s="18"/>
    </row>
    <row r="2658" spans="19:19" x14ac:dyDescent="0.25">
      <c r="S2658" s="18"/>
    </row>
    <row r="2659" spans="19:19" x14ac:dyDescent="0.25">
      <c r="S2659" s="18"/>
    </row>
    <row r="2660" spans="19:19" x14ac:dyDescent="0.25">
      <c r="S2660" s="18"/>
    </row>
    <row r="2661" spans="19:19" x14ac:dyDescent="0.25">
      <c r="S2661" s="18"/>
    </row>
    <row r="2662" spans="19:19" x14ac:dyDescent="0.25">
      <c r="S2662" s="18"/>
    </row>
    <row r="2663" spans="19:19" x14ac:dyDescent="0.25">
      <c r="S2663" s="18"/>
    </row>
    <row r="2664" spans="19:19" x14ac:dyDescent="0.25">
      <c r="S2664" s="18"/>
    </row>
    <row r="2665" spans="19:19" x14ac:dyDescent="0.25">
      <c r="S2665" s="18"/>
    </row>
    <row r="2666" spans="19:19" x14ac:dyDescent="0.25">
      <c r="S2666" s="18"/>
    </row>
    <row r="2667" spans="19:19" x14ac:dyDescent="0.25">
      <c r="S2667" s="18"/>
    </row>
    <row r="2668" spans="19:19" x14ac:dyDescent="0.25">
      <c r="S2668" s="18"/>
    </row>
    <row r="2669" spans="19:19" x14ac:dyDescent="0.25">
      <c r="S2669" s="18"/>
    </row>
    <row r="2670" spans="19:19" x14ac:dyDescent="0.25">
      <c r="S2670" s="18"/>
    </row>
    <row r="2671" spans="19:19" x14ac:dyDescent="0.25">
      <c r="S2671" s="18"/>
    </row>
    <row r="2672" spans="19:19" x14ac:dyDescent="0.25">
      <c r="S2672" s="18"/>
    </row>
    <row r="2673" spans="19:19" x14ac:dyDescent="0.25">
      <c r="S2673" s="18"/>
    </row>
    <row r="2674" spans="19:19" x14ac:dyDescent="0.25">
      <c r="S2674" s="18"/>
    </row>
    <row r="2675" spans="19:19" x14ac:dyDescent="0.25">
      <c r="S2675" s="18"/>
    </row>
    <row r="2676" spans="19:19" x14ac:dyDescent="0.25">
      <c r="S2676" s="18"/>
    </row>
    <row r="2677" spans="19:19" x14ac:dyDescent="0.25">
      <c r="S2677" s="18"/>
    </row>
    <row r="2678" spans="19:19" x14ac:dyDescent="0.25">
      <c r="S2678" s="18"/>
    </row>
    <row r="2679" spans="19:19" x14ac:dyDescent="0.25">
      <c r="S2679" s="18"/>
    </row>
    <row r="2680" spans="19:19" x14ac:dyDescent="0.25">
      <c r="S2680" s="18"/>
    </row>
    <row r="2681" spans="19:19" x14ac:dyDescent="0.25">
      <c r="S2681" s="18"/>
    </row>
    <row r="2682" spans="19:19" x14ac:dyDescent="0.25">
      <c r="S2682" s="18"/>
    </row>
    <row r="2683" spans="19:19" x14ac:dyDescent="0.25">
      <c r="S2683" s="18"/>
    </row>
    <row r="2684" spans="19:19" x14ac:dyDescent="0.25">
      <c r="S2684" s="18"/>
    </row>
    <row r="2685" spans="19:19" x14ac:dyDescent="0.25">
      <c r="S2685" s="18"/>
    </row>
    <row r="2686" spans="19:19" x14ac:dyDescent="0.25">
      <c r="S2686" s="18"/>
    </row>
    <row r="2687" spans="19:19" x14ac:dyDescent="0.25">
      <c r="S2687" s="18"/>
    </row>
    <row r="2688" spans="19:19" x14ac:dyDescent="0.25">
      <c r="S2688" s="18"/>
    </row>
    <row r="2689" spans="19:19" x14ac:dyDescent="0.25">
      <c r="S2689" s="18"/>
    </row>
    <row r="2690" spans="19:19" x14ac:dyDescent="0.25">
      <c r="S2690" s="18"/>
    </row>
    <row r="2691" spans="19:19" x14ac:dyDescent="0.25">
      <c r="S2691" s="18"/>
    </row>
    <row r="2692" spans="19:19" x14ac:dyDescent="0.25">
      <c r="S2692" s="18"/>
    </row>
    <row r="2693" spans="19:19" x14ac:dyDescent="0.25">
      <c r="S2693" s="18"/>
    </row>
    <row r="2694" spans="19:19" x14ac:dyDescent="0.25">
      <c r="S2694" s="18"/>
    </row>
    <row r="2695" spans="19:19" x14ac:dyDescent="0.25">
      <c r="S2695" s="18"/>
    </row>
    <row r="2696" spans="19:19" x14ac:dyDescent="0.25">
      <c r="S2696" s="18"/>
    </row>
    <row r="2697" spans="19:19" x14ac:dyDescent="0.25">
      <c r="S2697" s="18"/>
    </row>
    <row r="2698" spans="19:19" x14ac:dyDescent="0.25">
      <c r="S2698" s="18"/>
    </row>
    <row r="2699" spans="19:19" x14ac:dyDescent="0.25">
      <c r="S2699" s="18"/>
    </row>
    <row r="2700" spans="19:19" x14ac:dyDescent="0.25">
      <c r="S2700" s="18"/>
    </row>
    <row r="2701" spans="19:19" x14ac:dyDescent="0.25">
      <c r="S2701" s="18"/>
    </row>
    <row r="2702" spans="19:19" x14ac:dyDescent="0.25">
      <c r="S2702" s="18"/>
    </row>
    <row r="2703" spans="19:19" x14ac:dyDescent="0.25">
      <c r="S2703" s="18"/>
    </row>
    <row r="2704" spans="19:19" x14ac:dyDescent="0.25">
      <c r="S2704" s="18"/>
    </row>
    <row r="2705" spans="19:19" x14ac:dyDescent="0.25">
      <c r="S2705" s="18"/>
    </row>
    <row r="2706" spans="19:19" x14ac:dyDescent="0.25">
      <c r="S2706" s="18"/>
    </row>
    <row r="2707" spans="19:19" x14ac:dyDescent="0.25">
      <c r="S2707" s="18"/>
    </row>
    <row r="2708" spans="19:19" x14ac:dyDescent="0.25">
      <c r="S2708" s="18"/>
    </row>
    <row r="2709" spans="19:19" x14ac:dyDescent="0.25">
      <c r="S2709" s="18"/>
    </row>
    <row r="2710" spans="19:19" x14ac:dyDescent="0.25">
      <c r="S2710" s="18"/>
    </row>
    <row r="2711" spans="19:19" x14ac:dyDescent="0.25">
      <c r="S2711" s="18"/>
    </row>
    <row r="2712" spans="19:19" x14ac:dyDescent="0.25">
      <c r="S2712" s="18"/>
    </row>
    <row r="2713" spans="19:19" x14ac:dyDescent="0.25">
      <c r="S2713" s="18"/>
    </row>
    <row r="2714" spans="19:19" x14ac:dyDescent="0.25">
      <c r="S2714" s="18"/>
    </row>
    <row r="2715" spans="19:19" x14ac:dyDescent="0.25">
      <c r="S2715" s="18"/>
    </row>
    <row r="2716" spans="19:19" x14ac:dyDescent="0.25">
      <c r="S2716" s="18"/>
    </row>
    <row r="2717" spans="19:19" x14ac:dyDescent="0.25">
      <c r="S2717" s="18"/>
    </row>
    <row r="2718" spans="19:19" x14ac:dyDescent="0.25">
      <c r="S2718" s="18"/>
    </row>
    <row r="2719" spans="19:19" x14ac:dyDescent="0.25">
      <c r="S2719" s="18"/>
    </row>
    <row r="2720" spans="19:19" x14ac:dyDescent="0.25">
      <c r="S2720" s="18"/>
    </row>
    <row r="2721" spans="19:19" x14ac:dyDescent="0.25">
      <c r="S2721" s="18"/>
    </row>
    <row r="2722" spans="19:19" x14ac:dyDescent="0.25">
      <c r="S2722" s="18"/>
    </row>
    <row r="2723" spans="19:19" x14ac:dyDescent="0.25">
      <c r="S2723" s="18"/>
    </row>
    <row r="2724" spans="19:19" x14ac:dyDescent="0.25">
      <c r="S2724" s="18"/>
    </row>
    <row r="2725" spans="19:19" x14ac:dyDescent="0.25">
      <c r="S2725" s="18"/>
    </row>
    <row r="2726" spans="19:19" x14ac:dyDescent="0.25">
      <c r="S2726" s="18"/>
    </row>
    <row r="2727" spans="19:19" x14ac:dyDescent="0.25">
      <c r="S2727" s="18"/>
    </row>
    <row r="2728" spans="19:19" x14ac:dyDescent="0.25">
      <c r="S2728" s="18"/>
    </row>
    <row r="2729" spans="19:19" x14ac:dyDescent="0.25">
      <c r="S2729" s="18"/>
    </row>
    <row r="2730" spans="19:19" x14ac:dyDescent="0.25">
      <c r="S2730" s="18"/>
    </row>
    <row r="2731" spans="19:19" x14ac:dyDescent="0.25">
      <c r="S2731" s="18"/>
    </row>
    <row r="2732" spans="19:19" x14ac:dyDescent="0.25">
      <c r="S2732" s="18"/>
    </row>
    <row r="2733" spans="19:19" x14ac:dyDescent="0.25">
      <c r="S2733" s="18"/>
    </row>
    <row r="2734" spans="19:19" x14ac:dyDescent="0.25">
      <c r="S2734" s="18"/>
    </row>
    <row r="2735" spans="19:19" x14ac:dyDescent="0.25">
      <c r="S2735" s="18"/>
    </row>
    <row r="2736" spans="19:19" x14ac:dyDescent="0.25">
      <c r="S2736" s="18"/>
    </row>
    <row r="2737" spans="19:19" x14ac:dyDescent="0.25">
      <c r="S2737" s="18"/>
    </row>
    <row r="2738" spans="19:19" x14ac:dyDescent="0.25">
      <c r="S2738" s="18"/>
    </row>
    <row r="2739" spans="19:19" x14ac:dyDescent="0.25">
      <c r="S2739" s="18"/>
    </row>
    <row r="2740" spans="19:19" x14ac:dyDescent="0.25">
      <c r="S2740" s="18"/>
    </row>
    <row r="2741" spans="19:19" x14ac:dyDescent="0.25">
      <c r="S2741" s="18"/>
    </row>
    <row r="2742" spans="19:19" x14ac:dyDescent="0.25">
      <c r="S2742" s="18"/>
    </row>
    <row r="2743" spans="19:19" x14ac:dyDescent="0.25">
      <c r="S2743" s="18"/>
    </row>
    <row r="2744" spans="19:19" x14ac:dyDescent="0.25">
      <c r="S2744" s="18"/>
    </row>
    <row r="2745" spans="19:19" x14ac:dyDescent="0.25">
      <c r="S2745" s="18"/>
    </row>
    <row r="2746" spans="19:19" x14ac:dyDescent="0.25">
      <c r="S2746" s="18"/>
    </row>
    <row r="2747" spans="19:19" x14ac:dyDescent="0.25">
      <c r="S2747" s="18"/>
    </row>
    <row r="2748" spans="19:19" x14ac:dyDescent="0.25">
      <c r="S2748" s="18"/>
    </row>
    <row r="2749" spans="19:19" x14ac:dyDescent="0.25">
      <c r="S2749" s="18"/>
    </row>
    <row r="2750" spans="19:19" x14ac:dyDescent="0.25">
      <c r="S2750" s="18"/>
    </row>
    <row r="2751" spans="19:19" x14ac:dyDescent="0.25">
      <c r="S2751" s="18"/>
    </row>
    <row r="2752" spans="19:19" x14ac:dyDescent="0.25">
      <c r="S2752" s="18"/>
    </row>
    <row r="2753" spans="19:19" x14ac:dyDescent="0.25">
      <c r="S2753" s="18"/>
    </row>
    <row r="2754" spans="19:19" x14ac:dyDescent="0.25">
      <c r="S2754" s="18"/>
    </row>
    <row r="2755" spans="19:19" x14ac:dyDescent="0.25">
      <c r="S2755" s="18"/>
    </row>
    <row r="2756" spans="19:19" x14ac:dyDescent="0.25">
      <c r="S2756" s="18"/>
    </row>
    <row r="2757" spans="19:19" x14ac:dyDescent="0.25">
      <c r="S2757" s="18"/>
    </row>
    <row r="2758" spans="19:19" x14ac:dyDescent="0.25">
      <c r="S2758" s="18"/>
    </row>
    <row r="2759" spans="19:19" x14ac:dyDescent="0.25">
      <c r="S2759" s="18"/>
    </row>
    <row r="2760" spans="19:19" x14ac:dyDescent="0.25">
      <c r="S2760" s="18"/>
    </row>
    <row r="2761" spans="19:19" x14ac:dyDescent="0.25">
      <c r="S2761" s="18"/>
    </row>
    <row r="2762" spans="19:19" x14ac:dyDescent="0.25">
      <c r="S2762" s="18"/>
    </row>
    <row r="2763" spans="19:19" x14ac:dyDescent="0.25">
      <c r="S2763" s="18"/>
    </row>
    <row r="2764" spans="19:19" x14ac:dyDescent="0.25">
      <c r="S2764" s="18"/>
    </row>
    <row r="2765" spans="19:19" x14ac:dyDescent="0.25">
      <c r="S2765" s="18"/>
    </row>
    <row r="2766" spans="19:19" x14ac:dyDescent="0.25">
      <c r="S2766" s="18"/>
    </row>
    <row r="2767" spans="19:19" x14ac:dyDescent="0.25">
      <c r="S2767" s="18"/>
    </row>
    <row r="2768" spans="19:19" x14ac:dyDescent="0.25">
      <c r="S2768" s="18"/>
    </row>
    <row r="2769" spans="19:19" x14ac:dyDescent="0.25">
      <c r="S2769" s="18"/>
    </row>
    <row r="2770" spans="19:19" x14ac:dyDescent="0.25">
      <c r="S2770" s="18"/>
    </row>
    <row r="2771" spans="19:19" x14ac:dyDescent="0.25">
      <c r="S2771" s="18"/>
    </row>
    <row r="2772" spans="19:19" x14ac:dyDescent="0.25">
      <c r="S2772" s="18"/>
    </row>
    <row r="2773" spans="19:19" x14ac:dyDescent="0.25">
      <c r="S2773" s="18"/>
    </row>
    <row r="2774" spans="19:19" x14ac:dyDescent="0.25">
      <c r="S2774" s="18"/>
    </row>
    <row r="2775" spans="19:19" x14ac:dyDescent="0.25">
      <c r="S2775" s="18"/>
    </row>
    <row r="2776" spans="19:19" x14ac:dyDescent="0.25">
      <c r="S2776" s="18"/>
    </row>
    <row r="2777" spans="19:19" x14ac:dyDescent="0.25">
      <c r="S2777" s="18"/>
    </row>
    <row r="2778" spans="19:19" x14ac:dyDescent="0.25">
      <c r="S2778" s="18"/>
    </row>
    <row r="2779" spans="19:19" x14ac:dyDescent="0.25">
      <c r="S2779" s="18"/>
    </row>
    <row r="2780" spans="19:19" x14ac:dyDescent="0.25">
      <c r="S2780" s="18"/>
    </row>
    <row r="2781" spans="19:19" x14ac:dyDescent="0.25">
      <c r="S2781" s="18"/>
    </row>
    <row r="2782" spans="19:19" x14ac:dyDescent="0.25">
      <c r="S2782" s="18"/>
    </row>
    <row r="2783" spans="19:19" x14ac:dyDescent="0.25">
      <c r="S2783" s="18"/>
    </row>
    <row r="2784" spans="19:19" x14ac:dyDescent="0.25">
      <c r="S2784" s="18"/>
    </row>
    <row r="2785" spans="19:19" x14ac:dyDescent="0.25">
      <c r="S2785" s="18"/>
    </row>
    <row r="2786" spans="19:19" x14ac:dyDescent="0.25">
      <c r="S2786" s="18"/>
    </row>
    <row r="2787" spans="19:19" x14ac:dyDescent="0.25">
      <c r="S2787" s="18"/>
    </row>
    <row r="2788" spans="19:19" x14ac:dyDescent="0.25">
      <c r="S2788" s="18"/>
    </row>
    <row r="2789" spans="19:19" x14ac:dyDescent="0.25">
      <c r="S2789" s="18"/>
    </row>
    <row r="2790" spans="19:19" x14ac:dyDescent="0.25">
      <c r="S2790" s="18"/>
    </row>
    <row r="2791" spans="19:19" x14ac:dyDescent="0.25">
      <c r="S2791" s="18"/>
    </row>
    <row r="2792" spans="19:19" x14ac:dyDescent="0.25">
      <c r="S2792" s="18"/>
    </row>
    <row r="2793" spans="19:19" x14ac:dyDescent="0.25">
      <c r="S2793" s="18"/>
    </row>
    <row r="2794" spans="19:19" x14ac:dyDescent="0.25">
      <c r="S2794" s="18"/>
    </row>
    <row r="2795" spans="19:19" x14ac:dyDescent="0.25">
      <c r="S2795" s="18"/>
    </row>
    <row r="2796" spans="19:19" x14ac:dyDescent="0.25">
      <c r="S2796" s="18"/>
    </row>
    <row r="2797" spans="19:19" x14ac:dyDescent="0.25">
      <c r="S2797" s="18"/>
    </row>
    <row r="2798" spans="19:19" x14ac:dyDescent="0.25">
      <c r="S2798" s="18"/>
    </row>
    <row r="2799" spans="19:19" x14ac:dyDescent="0.25">
      <c r="S2799" s="18"/>
    </row>
    <row r="2800" spans="19:19" x14ac:dyDescent="0.25">
      <c r="S2800" s="18"/>
    </row>
    <row r="2801" spans="19:19" x14ac:dyDescent="0.25">
      <c r="S2801" s="18"/>
    </row>
    <row r="2802" spans="19:19" x14ac:dyDescent="0.25">
      <c r="S2802" s="18"/>
    </row>
    <row r="2803" spans="19:19" x14ac:dyDescent="0.25">
      <c r="S2803" s="18"/>
    </row>
    <row r="2804" spans="19:19" x14ac:dyDescent="0.25">
      <c r="S2804" s="18"/>
    </row>
    <row r="2805" spans="19:19" x14ac:dyDescent="0.25">
      <c r="S2805" s="18"/>
    </row>
    <row r="2806" spans="19:19" x14ac:dyDescent="0.25">
      <c r="S2806" s="18"/>
    </row>
    <row r="2807" spans="19:19" x14ac:dyDescent="0.25">
      <c r="S2807" s="18"/>
    </row>
    <row r="2808" spans="19:19" x14ac:dyDescent="0.25">
      <c r="S2808" s="18"/>
    </row>
    <row r="2809" spans="19:19" x14ac:dyDescent="0.25">
      <c r="S2809" s="18"/>
    </row>
    <row r="2810" spans="19:19" x14ac:dyDescent="0.25">
      <c r="S2810" s="18"/>
    </row>
    <row r="2811" spans="19:19" x14ac:dyDescent="0.25">
      <c r="S2811" s="18"/>
    </row>
    <row r="2812" spans="19:19" x14ac:dyDescent="0.25">
      <c r="S2812" s="18"/>
    </row>
    <row r="2813" spans="19:19" x14ac:dyDescent="0.25">
      <c r="S2813" s="18"/>
    </row>
    <row r="2814" spans="19:19" x14ac:dyDescent="0.25">
      <c r="S2814" s="18"/>
    </row>
    <row r="2815" spans="19:19" x14ac:dyDescent="0.25">
      <c r="S2815" s="18"/>
    </row>
    <row r="2816" spans="19:19" x14ac:dyDescent="0.25">
      <c r="S2816" s="18"/>
    </row>
    <row r="2817" spans="19:19" x14ac:dyDescent="0.25">
      <c r="S2817" s="18"/>
    </row>
    <row r="2818" spans="19:19" x14ac:dyDescent="0.25">
      <c r="S2818" s="18"/>
    </row>
    <row r="2819" spans="19:19" x14ac:dyDescent="0.25">
      <c r="S2819" s="18"/>
    </row>
    <row r="2820" spans="19:19" x14ac:dyDescent="0.25">
      <c r="S2820" s="18"/>
    </row>
    <row r="2821" spans="19:19" x14ac:dyDescent="0.25">
      <c r="S2821" s="18"/>
    </row>
    <row r="2822" spans="19:19" x14ac:dyDescent="0.25">
      <c r="S2822" s="18"/>
    </row>
    <row r="2823" spans="19:19" x14ac:dyDescent="0.25">
      <c r="S2823" s="18"/>
    </row>
    <row r="2824" spans="19:19" x14ac:dyDescent="0.25">
      <c r="S2824" s="18"/>
    </row>
    <row r="2825" spans="19:19" x14ac:dyDescent="0.25">
      <c r="S2825" s="18"/>
    </row>
    <row r="2826" spans="19:19" x14ac:dyDescent="0.25">
      <c r="S2826" s="18"/>
    </row>
    <row r="2827" spans="19:19" x14ac:dyDescent="0.25">
      <c r="S2827" s="18"/>
    </row>
    <row r="2828" spans="19:19" x14ac:dyDescent="0.25">
      <c r="S2828" s="18"/>
    </row>
    <row r="2829" spans="19:19" x14ac:dyDescent="0.25">
      <c r="S2829" s="18"/>
    </row>
    <row r="2830" spans="19:19" x14ac:dyDescent="0.25">
      <c r="S2830" s="18"/>
    </row>
    <row r="2831" spans="19:19" x14ac:dyDescent="0.25">
      <c r="S2831" s="18"/>
    </row>
    <row r="2832" spans="19:19" x14ac:dyDescent="0.25">
      <c r="S2832" s="18"/>
    </row>
    <row r="2833" spans="19:19" x14ac:dyDescent="0.25">
      <c r="S2833" s="18"/>
    </row>
    <row r="2834" spans="19:19" x14ac:dyDescent="0.25">
      <c r="S2834" s="18"/>
    </row>
    <row r="2835" spans="19:19" x14ac:dyDescent="0.25">
      <c r="S2835" s="18"/>
    </row>
    <row r="2836" spans="19:19" x14ac:dyDescent="0.25">
      <c r="S2836" s="18"/>
    </row>
    <row r="2837" spans="19:19" x14ac:dyDescent="0.25">
      <c r="S2837" s="18"/>
    </row>
    <row r="2838" spans="19:19" x14ac:dyDescent="0.25">
      <c r="S2838" s="18"/>
    </row>
    <row r="2839" spans="19:19" x14ac:dyDescent="0.25">
      <c r="S2839" s="18"/>
    </row>
    <row r="2840" spans="19:19" x14ac:dyDescent="0.25">
      <c r="S2840" s="18"/>
    </row>
    <row r="2841" spans="19:19" x14ac:dyDescent="0.25">
      <c r="S2841" s="18"/>
    </row>
    <row r="2842" spans="19:19" x14ac:dyDescent="0.25">
      <c r="S2842" s="18"/>
    </row>
    <row r="2843" spans="19:19" x14ac:dyDescent="0.25">
      <c r="S2843" s="18"/>
    </row>
    <row r="2844" spans="19:19" x14ac:dyDescent="0.25">
      <c r="S2844" s="18"/>
    </row>
    <row r="2845" spans="19:19" x14ac:dyDescent="0.25">
      <c r="S2845" s="18"/>
    </row>
    <row r="2846" spans="19:19" x14ac:dyDescent="0.25">
      <c r="S2846" s="18"/>
    </row>
    <row r="2847" spans="19:19" x14ac:dyDescent="0.25">
      <c r="S2847" s="18"/>
    </row>
    <row r="2848" spans="19:19" x14ac:dyDescent="0.25">
      <c r="S2848" s="18"/>
    </row>
    <row r="2849" spans="19:19" x14ac:dyDescent="0.25">
      <c r="S2849" s="18"/>
    </row>
    <row r="2850" spans="19:19" x14ac:dyDescent="0.25">
      <c r="S2850" s="18"/>
    </row>
    <row r="2851" spans="19:19" x14ac:dyDescent="0.25">
      <c r="S2851" s="18"/>
    </row>
    <row r="2852" spans="19:19" x14ac:dyDescent="0.25">
      <c r="S2852" s="18"/>
    </row>
    <row r="2853" spans="19:19" x14ac:dyDescent="0.25">
      <c r="S2853" s="18"/>
    </row>
    <row r="2854" spans="19:19" x14ac:dyDescent="0.25">
      <c r="S2854" s="18"/>
    </row>
    <row r="2855" spans="19:19" x14ac:dyDescent="0.25">
      <c r="S2855" s="18"/>
    </row>
    <row r="2856" spans="19:19" x14ac:dyDescent="0.25">
      <c r="S2856" s="18"/>
    </row>
    <row r="2857" spans="19:19" x14ac:dyDescent="0.25">
      <c r="S2857" s="18"/>
    </row>
    <row r="2858" spans="19:19" x14ac:dyDescent="0.25">
      <c r="S2858" s="18"/>
    </row>
    <row r="2859" spans="19:19" x14ac:dyDescent="0.25">
      <c r="S2859" s="18"/>
    </row>
    <row r="2860" spans="19:19" x14ac:dyDescent="0.25">
      <c r="S2860" s="18"/>
    </row>
    <row r="2861" spans="19:19" x14ac:dyDescent="0.25">
      <c r="S2861" s="18"/>
    </row>
    <row r="2862" spans="19:19" x14ac:dyDescent="0.25">
      <c r="S2862" s="18"/>
    </row>
    <row r="2863" spans="19:19" x14ac:dyDescent="0.25">
      <c r="S2863" s="18"/>
    </row>
    <row r="2864" spans="19:19" x14ac:dyDescent="0.25">
      <c r="S2864" s="18"/>
    </row>
    <row r="2865" spans="19:19" x14ac:dyDescent="0.25">
      <c r="S2865" s="18"/>
    </row>
    <row r="2866" spans="19:19" x14ac:dyDescent="0.25">
      <c r="S2866" s="18"/>
    </row>
    <row r="2867" spans="19:19" x14ac:dyDescent="0.25">
      <c r="S2867" s="18"/>
    </row>
    <row r="2868" spans="19:19" x14ac:dyDescent="0.25">
      <c r="S2868" s="18"/>
    </row>
    <row r="2869" spans="19:19" x14ac:dyDescent="0.25">
      <c r="S2869" s="18"/>
    </row>
    <row r="2870" spans="19:19" x14ac:dyDescent="0.25">
      <c r="S2870" s="18"/>
    </row>
    <row r="2871" spans="19:19" x14ac:dyDescent="0.25">
      <c r="S2871" s="18"/>
    </row>
    <row r="2872" spans="19:19" x14ac:dyDescent="0.25">
      <c r="S2872" s="18"/>
    </row>
    <row r="2873" spans="19:19" x14ac:dyDescent="0.25">
      <c r="S2873" s="18"/>
    </row>
    <row r="2874" spans="19:19" x14ac:dyDescent="0.25">
      <c r="S2874" s="18"/>
    </row>
    <row r="2875" spans="19:19" x14ac:dyDescent="0.25">
      <c r="S2875" s="18"/>
    </row>
    <row r="2876" spans="19:19" x14ac:dyDescent="0.25">
      <c r="S2876" s="18"/>
    </row>
    <row r="2877" spans="19:19" x14ac:dyDescent="0.25">
      <c r="S2877" s="18"/>
    </row>
    <row r="2878" spans="19:19" x14ac:dyDescent="0.25">
      <c r="S2878" s="18"/>
    </row>
    <row r="2879" spans="19:19" x14ac:dyDescent="0.25">
      <c r="S2879" s="18"/>
    </row>
    <row r="2880" spans="19:19" x14ac:dyDescent="0.25">
      <c r="S2880" s="18"/>
    </row>
    <row r="2881" spans="19:19" x14ac:dyDescent="0.25">
      <c r="S2881" s="18"/>
    </row>
    <row r="2882" spans="19:19" x14ac:dyDescent="0.25">
      <c r="S2882" s="18"/>
    </row>
    <row r="2883" spans="19:19" x14ac:dyDescent="0.25">
      <c r="S2883" s="18"/>
    </row>
    <row r="2884" spans="19:19" x14ac:dyDescent="0.25">
      <c r="S2884" s="18"/>
    </row>
    <row r="2885" spans="19:19" x14ac:dyDescent="0.25">
      <c r="S2885" s="18"/>
    </row>
    <row r="2886" spans="19:19" x14ac:dyDescent="0.25">
      <c r="S2886" s="18"/>
    </row>
    <row r="2887" spans="19:19" x14ac:dyDescent="0.25">
      <c r="S2887" s="18"/>
    </row>
    <row r="2888" spans="19:19" x14ac:dyDescent="0.25">
      <c r="S2888" s="18"/>
    </row>
    <row r="2889" spans="19:19" x14ac:dyDescent="0.25">
      <c r="S2889" s="18"/>
    </row>
    <row r="2890" spans="19:19" x14ac:dyDescent="0.25">
      <c r="S2890" s="18"/>
    </row>
    <row r="2891" spans="19:19" x14ac:dyDescent="0.25">
      <c r="S2891" s="18"/>
    </row>
    <row r="2892" spans="19:19" x14ac:dyDescent="0.25">
      <c r="S2892" s="18"/>
    </row>
    <row r="2893" spans="19:19" x14ac:dyDescent="0.25">
      <c r="S2893" s="18"/>
    </row>
    <row r="2894" spans="19:19" x14ac:dyDescent="0.25">
      <c r="S2894" s="18"/>
    </row>
    <row r="2895" spans="19:19" x14ac:dyDescent="0.25">
      <c r="S2895" s="18"/>
    </row>
    <row r="2896" spans="19:19" x14ac:dyDescent="0.25">
      <c r="S2896" s="18"/>
    </row>
    <row r="2897" spans="19:19" x14ac:dyDescent="0.25">
      <c r="S2897" s="18"/>
    </row>
    <row r="2898" spans="19:19" x14ac:dyDescent="0.25">
      <c r="S2898" s="18"/>
    </row>
    <row r="2899" spans="19:19" x14ac:dyDescent="0.25">
      <c r="S2899" s="18"/>
    </row>
    <row r="2900" spans="19:19" x14ac:dyDescent="0.25">
      <c r="S2900" s="18"/>
    </row>
    <row r="2901" spans="19:19" x14ac:dyDescent="0.25">
      <c r="S2901" s="18"/>
    </row>
    <row r="2902" spans="19:19" x14ac:dyDescent="0.25">
      <c r="S2902" s="18"/>
    </row>
    <row r="2903" spans="19:19" x14ac:dyDescent="0.25">
      <c r="S2903" s="18"/>
    </row>
    <row r="2904" spans="19:19" x14ac:dyDescent="0.25">
      <c r="S2904" s="18"/>
    </row>
    <row r="2905" spans="19:19" x14ac:dyDescent="0.25">
      <c r="S2905" s="18"/>
    </row>
    <row r="2906" spans="19:19" x14ac:dyDescent="0.25">
      <c r="S2906" s="18"/>
    </row>
    <row r="2907" spans="19:19" x14ac:dyDescent="0.25">
      <c r="S2907" s="18"/>
    </row>
    <row r="2908" spans="19:19" x14ac:dyDescent="0.25">
      <c r="S2908" s="18"/>
    </row>
    <row r="2909" spans="19:19" x14ac:dyDescent="0.25">
      <c r="S2909" s="18"/>
    </row>
    <row r="2910" spans="19:19" x14ac:dyDescent="0.25">
      <c r="S2910" s="18"/>
    </row>
    <row r="2911" spans="19:19" x14ac:dyDescent="0.25">
      <c r="S2911" s="18"/>
    </row>
    <row r="2912" spans="19:19" x14ac:dyDescent="0.25">
      <c r="S2912" s="18"/>
    </row>
    <row r="2913" spans="19:19" x14ac:dyDescent="0.25">
      <c r="S2913" s="18"/>
    </row>
    <row r="2914" spans="19:19" x14ac:dyDescent="0.25">
      <c r="S2914" s="18"/>
    </row>
    <row r="2915" spans="19:19" x14ac:dyDescent="0.25">
      <c r="S2915" s="18"/>
    </row>
    <row r="2916" spans="19:19" x14ac:dyDescent="0.25">
      <c r="S2916" s="18"/>
    </row>
    <row r="2917" spans="19:19" x14ac:dyDescent="0.25">
      <c r="S2917" s="18"/>
    </row>
    <row r="2918" spans="19:19" x14ac:dyDescent="0.25">
      <c r="S2918" s="18"/>
    </row>
    <row r="2919" spans="19:19" x14ac:dyDescent="0.25">
      <c r="S2919" s="18"/>
    </row>
    <row r="2920" spans="19:19" x14ac:dyDescent="0.25">
      <c r="S2920" s="18"/>
    </row>
    <row r="2921" spans="19:19" x14ac:dyDescent="0.25">
      <c r="S2921" s="18"/>
    </row>
    <row r="2922" spans="19:19" x14ac:dyDescent="0.25">
      <c r="S2922" s="18"/>
    </row>
    <row r="2923" spans="19:19" x14ac:dyDescent="0.25">
      <c r="S2923" s="18"/>
    </row>
    <row r="2924" spans="19:19" x14ac:dyDescent="0.25">
      <c r="S2924" s="18"/>
    </row>
    <row r="2925" spans="19:19" x14ac:dyDescent="0.25">
      <c r="S2925" s="18"/>
    </row>
    <row r="2926" spans="19:19" x14ac:dyDescent="0.25">
      <c r="S2926" s="18"/>
    </row>
    <row r="2927" spans="19:19" x14ac:dyDescent="0.25">
      <c r="S2927" s="18"/>
    </row>
    <row r="2928" spans="19:19" x14ac:dyDescent="0.25">
      <c r="S2928" s="18"/>
    </row>
    <row r="2929" spans="19:19" x14ac:dyDescent="0.25">
      <c r="S2929" s="18"/>
    </row>
    <row r="2930" spans="19:19" x14ac:dyDescent="0.25">
      <c r="S2930" s="18"/>
    </row>
    <row r="2931" spans="19:19" x14ac:dyDescent="0.25">
      <c r="S2931" s="18"/>
    </row>
    <row r="2932" spans="19:19" x14ac:dyDescent="0.25">
      <c r="S2932" s="18"/>
    </row>
    <row r="2933" spans="19:19" x14ac:dyDescent="0.25">
      <c r="S2933" s="18"/>
    </row>
    <row r="2934" spans="19:19" x14ac:dyDescent="0.25">
      <c r="S2934" s="18"/>
    </row>
    <row r="2935" spans="19:19" x14ac:dyDescent="0.25">
      <c r="S2935" s="18"/>
    </row>
    <row r="2936" spans="19:19" x14ac:dyDescent="0.25">
      <c r="S2936" s="18"/>
    </row>
    <row r="2937" spans="19:19" x14ac:dyDescent="0.25">
      <c r="S2937" s="18"/>
    </row>
    <row r="2938" spans="19:19" x14ac:dyDescent="0.25">
      <c r="S2938" s="18"/>
    </row>
    <row r="2939" spans="19:19" x14ac:dyDescent="0.25">
      <c r="S2939" s="18"/>
    </row>
    <row r="2940" spans="19:19" x14ac:dyDescent="0.25">
      <c r="S2940" s="18"/>
    </row>
    <row r="2941" spans="19:19" x14ac:dyDescent="0.25">
      <c r="S2941" s="18"/>
    </row>
    <row r="2942" spans="19:19" x14ac:dyDescent="0.25">
      <c r="S2942" s="18"/>
    </row>
    <row r="2943" spans="19:19" x14ac:dyDescent="0.25">
      <c r="S2943" s="18"/>
    </row>
    <row r="2944" spans="19:19" x14ac:dyDescent="0.25">
      <c r="S2944" s="18"/>
    </row>
    <row r="2945" spans="19:19" x14ac:dyDescent="0.25">
      <c r="S2945" s="18"/>
    </row>
    <row r="2946" spans="19:19" x14ac:dyDescent="0.25">
      <c r="S2946" s="18"/>
    </row>
    <row r="2947" spans="19:19" x14ac:dyDescent="0.25">
      <c r="S2947" s="18"/>
    </row>
    <row r="2948" spans="19:19" x14ac:dyDescent="0.25">
      <c r="S2948" s="18"/>
    </row>
    <row r="2949" spans="19:19" x14ac:dyDescent="0.25">
      <c r="S2949" s="18"/>
    </row>
    <row r="2950" spans="19:19" x14ac:dyDescent="0.25">
      <c r="S2950" s="18"/>
    </row>
    <row r="2951" spans="19:19" x14ac:dyDescent="0.25">
      <c r="S2951" s="18"/>
    </row>
    <row r="2952" spans="19:19" x14ac:dyDescent="0.25">
      <c r="S2952" s="18"/>
    </row>
    <row r="2953" spans="19:19" x14ac:dyDescent="0.25">
      <c r="S2953" s="18"/>
    </row>
    <row r="2954" spans="19:19" x14ac:dyDescent="0.25">
      <c r="S2954" s="18"/>
    </row>
    <row r="2955" spans="19:19" x14ac:dyDescent="0.25">
      <c r="S2955" s="18"/>
    </row>
    <row r="2956" spans="19:19" x14ac:dyDescent="0.25">
      <c r="S2956" s="18"/>
    </row>
    <row r="2957" spans="19:19" x14ac:dyDescent="0.25">
      <c r="S2957" s="18"/>
    </row>
    <row r="2958" spans="19:19" x14ac:dyDescent="0.25">
      <c r="S2958" s="18"/>
    </row>
    <row r="2959" spans="19:19" x14ac:dyDescent="0.25">
      <c r="S2959" s="18"/>
    </row>
    <row r="2960" spans="19:19" x14ac:dyDescent="0.25">
      <c r="S2960" s="18"/>
    </row>
    <row r="2961" spans="19:19" x14ac:dyDescent="0.25">
      <c r="S2961" s="18"/>
    </row>
    <row r="2962" spans="19:19" x14ac:dyDescent="0.25">
      <c r="S2962" s="18"/>
    </row>
    <row r="2963" spans="19:19" x14ac:dyDescent="0.25">
      <c r="S2963" s="18"/>
    </row>
    <row r="2964" spans="19:19" x14ac:dyDescent="0.25">
      <c r="S2964" s="18"/>
    </row>
    <row r="2965" spans="19:19" x14ac:dyDescent="0.25">
      <c r="S2965" s="18"/>
    </row>
    <row r="2966" spans="19:19" x14ac:dyDescent="0.25">
      <c r="S2966" s="18"/>
    </row>
    <row r="2967" spans="19:19" x14ac:dyDescent="0.25">
      <c r="S2967" s="18"/>
    </row>
    <row r="2968" spans="19:19" x14ac:dyDescent="0.25">
      <c r="S2968" s="18"/>
    </row>
    <row r="2969" spans="19:19" x14ac:dyDescent="0.25">
      <c r="S2969" s="18"/>
    </row>
    <row r="2970" spans="19:19" x14ac:dyDescent="0.25">
      <c r="S2970" s="18"/>
    </row>
    <row r="2971" spans="19:19" x14ac:dyDescent="0.25">
      <c r="S2971" s="18"/>
    </row>
    <row r="2972" spans="19:19" x14ac:dyDescent="0.25">
      <c r="S2972" s="18"/>
    </row>
    <row r="2973" spans="19:19" x14ac:dyDescent="0.25">
      <c r="S2973" s="18"/>
    </row>
    <row r="2974" spans="19:19" x14ac:dyDescent="0.25">
      <c r="S2974" s="18"/>
    </row>
    <row r="2975" spans="19:19" x14ac:dyDescent="0.25">
      <c r="S2975" s="18"/>
    </row>
    <row r="2976" spans="19:19" x14ac:dyDescent="0.25">
      <c r="S2976" s="18"/>
    </row>
    <row r="2977" spans="19:19" x14ac:dyDescent="0.25">
      <c r="S2977" s="18"/>
    </row>
    <row r="2978" spans="19:19" x14ac:dyDescent="0.25">
      <c r="S2978" s="18"/>
    </row>
    <row r="2979" spans="19:19" x14ac:dyDescent="0.25">
      <c r="S2979" s="18"/>
    </row>
    <row r="2980" spans="19:19" x14ac:dyDescent="0.25">
      <c r="S2980" s="18"/>
    </row>
    <row r="2981" spans="19:19" x14ac:dyDescent="0.25">
      <c r="S2981" s="18"/>
    </row>
    <row r="2982" spans="19:19" x14ac:dyDescent="0.25">
      <c r="S2982" s="18"/>
    </row>
    <row r="2983" spans="19:19" x14ac:dyDescent="0.25">
      <c r="S2983" s="18"/>
    </row>
    <row r="2984" spans="19:19" x14ac:dyDescent="0.25">
      <c r="S2984" s="18"/>
    </row>
    <row r="2985" spans="19:19" x14ac:dyDescent="0.25">
      <c r="S2985" s="18"/>
    </row>
    <row r="2986" spans="19:19" x14ac:dyDescent="0.25">
      <c r="S2986" s="18"/>
    </row>
    <row r="2987" spans="19:19" x14ac:dyDescent="0.25">
      <c r="S2987" s="18"/>
    </row>
    <row r="2988" spans="19:19" x14ac:dyDescent="0.25">
      <c r="S2988" s="18"/>
    </row>
    <row r="2989" spans="19:19" x14ac:dyDescent="0.25">
      <c r="S2989" s="18"/>
    </row>
    <row r="2990" spans="19:19" x14ac:dyDescent="0.25">
      <c r="S2990" s="18"/>
    </row>
    <row r="2991" spans="19:19" x14ac:dyDescent="0.25">
      <c r="S2991" s="18"/>
    </row>
    <row r="2992" spans="19:19" x14ac:dyDescent="0.25">
      <c r="S2992" s="18"/>
    </row>
    <row r="2993" spans="19:19" x14ac:dyDescent="0.25">
      <c r="S2993" s="18"/>
    </row>
    <row r="2994" spans="19:19" x14ac:dyDescent="0.25">
      <c r="S2994" s="18"/>
    </row>
    <row r="2995" spans="19:19" x14ac:dyDescent="0.25">
      <c r="S2995" s="18"/>
    </row>
    <row r="2996" spans="19:19" x14ac:dyDescent="0.25">
      <c r="S2996" s="18"/>
    </row>
    <row r="2997" spans="19:19" x14ac:dyDescent="0.25">
      <c r="S2997" s="18"/>
    </row>
    <row r="2998" spans="19:19" x14ac:dyDescent="0.25">
      <c r="S2998" s="18"/>
    </row>
    <row r="2999" spans="19:19" x14ac:dyDescent="0.25">
      <c r="S2999" s="18"/>
    </row>
    <row r="3000" spans="19:19" x14ac:dyDescent="0.25">
      <c r="S3000" s="18"/>
    </row>
    <row r="3001" spans="19:19" x14ac:dyDescent="0.25">
      <c r="S3001" s="18"/>
    </row>
    <row r="3002" spans="19:19" x14ac:dyDescent="0.25">
      <c r="S3002" s="18"/>
    </row>
    <row r="3003" spans="19:19" x14ac:dyDescent="0.25">
      <c r="S3003" s="18"/>
    </row>
    <row r="3004" spans="19:19" x14ac:dyDescent="0.25">
      <c r="S3004" s="18"/>
    </row>
    <row r="3005" spans="19:19" x14ac:dyDescent="0.25">
      <c r="S3005" s="18"/>
    </row>
    <row r="3006" spans="19:19" x14ac:dyDescent="0.25">
      <c r="S3006" s="18"/>
    </row>
    <row r="3007" spans="19:19" x14ac:dyDescent="0.25">
      <c r="S3007" s="18"/>
    </row>
    <row r="3008" spans="19:19" x14ac:dyDescent="0.25">
      <c r="S3008" s="18"/>
    </row>
    <row r="3009" spans="19:19" x14ac:dyDescent="0.25">
      <c r="S3009" s="18"/>
    </row>
    <row r="3010" spans="19:19" x14ac:dyDescent="0.25">
      <c r="S3010" s="18"/>
    </row>
    <row r="3011" spans="19:19" x14ac:dyDescent="0.25">
      <c r="S3011" s="18"/>
    </row>
    <row r="3012" spans="19:19" x14ac:dyDescent="0.25">
      <c r="S3012" s="18"/>
    </row>
    <row r="3013" spans="19:19" x14ac:dyDescent="0.25">
      <c r="S3013" s="18"/>
    </row>
    <row r="3014" spans="19:19" x14ac:dyDescent="0.25">
      <c r="S3014" s="18"/>
    </row>
    <row r="3015" spans="19:19" x14ac:dyDescent="0.25">
      <c r="S3015" s="18"/>
    </row>
    <row r="3016" spans="19:19" x14ac:dyDescent="0.25">
      <c r="S3016" s="18"/>
    </row>
    <row r="3017" spans="19:19" x14ac:dyDescent="0.25">
      <c r="S3017" s="18"/>
    </row>
    <row r="3018" spans="19:19" x14ac:dyDescent="0.25">
      <c r="S3018" s="18"/>
    </row>
    <row r="3019" spans="19:19" x14ac:dyDescent="0.25">
      <c r="S3019" s="18"/>
    </row>
    <row r="3020" spans="19:19" x14ac:dyDescent="0.25">
      <c r="S3020" s="18"/>
    </row>
    <row r="3021" spans="19:19" x14ac:dyDescent="0.25">
      <c r="S3021" s="18"/>
    </row>
    <row r="3022" spans="19:19" x14ac:dyDescent="0.25">
      <c r="S3022" s="18"/>
    </row>
    <row r="3023" spans="19:19" x14ac:dyDescent="0.25">
      <c r="S3023" s="18"/>
    </row>
    <row r="3024" spans="19:19" x14ac:dyDescent="0.25">
      <c r="S3024" s="18"/>
    </row>
    <row r="3025" spans="19:19" x14ac:dyDescent="0.25">
      <c r="S3025" s="18"/>
    </row>
    <row r="3026" spans="19:19" x14ac:dyDescent="0.25">
      <c r="S3026" s="18"/>
    </row>
    <row r="3027" spans="19:19" x14ac:dyDescent="0.25">
      <c r="S3027" s="18"/>
    </row>
    <row r="3028" spans="19:19" x14ac:dyDescent="0.25">
      <c r="S3028" s="18"/>
    </row>
    <row r="3029" spans="19:19" x14ac:dyDescent="0.25">
      <c r="S3029" s="18"/>
    </row>
    <row r="3030" spans="19:19" x14ac:dyDescent="0.25">
      <c r="S3030" s="18"/>
    </row>
    <row r="3031" spans="19:19" x14ac:dyDescent="0.25">
      <c r="S3031" s="18"/>
    </row>
    <row r="3032" spans="19:19" x14ac:dyDescent="0.25">
      <c r="S3032" s="18"/>
    </row>
    <row r="3033" spans="19:19" x14ac:dyDescent="0.25">
      <c r="S3033" s="18"/>
    </row>
    <row r="3034" spans="19:19" x14ac:dyDescent="0.25">
      <c r="S3034" s="18"/>
    </row>
    <row r="3035" spans="19:19" x14ac:dyDescent="0.25">
      <c r="S3035" s="18"/>
    </row>
    <row r="3036" spans="19:19" x14ac:dyDescent="0.25">
      <c r="S3036" s="18"/>
    </row>
    <row r="3037" spans="19:19" x14ac:dyDescent="0.25">
      <c r="S3037" s="18"/>
    </row>
    <row r="3038" spans="19:19" x14ac:dyDescent="0.25">
      <c r="S3038" s="18"/>
    </row>
    <row r="3039" spans="19:19" x14ac:dyDescent="0.25">
      <c r="S3039" s="18"/>
    </row>
    <row r="3040" spans="19:19" x14ac:dyDescent="0.25">
      <c r="S3040" s="18"/>
    </row>
    <row r="3041" spans="19:19" x14ac:dyDescent="0.25">
      <c r="S3041" s="18"/>
    </row>
    <row r="3042" spans="19:19" x14ac:dyDescent="0.25">
      <c r="S3042" s="18"/>
    </row>
    <row r="3043" spans="19:19" x14ac:dyDescent="0.25">
      <c r="S3043" s="18"/>
    </row>
    <row r="3044" spans="19:19" x14ac:dyDescent="0.25">
      <c r="S3044" s="18"/>
    </row>
    <row r="3045" spans="19:19" x14ac:dyDescent="0.25">
      <c r="S3045" s="18"/>
    </row>
    <row r="3046" spans="19:19" x14ac:dyDescent="0.25">
      <c r="S3046" s="18"/>
    </row>
    <row r="3047" spans="19:19" x14ac:dyDescent="0.25">
      <c r="S3047" s="18"/>
    </row>
    <row r="3048" spans="19:19" x14ac:dyDescent="0.25">
      <c r="S3048" s="18"/>
    </row>
    <row r="3049" spans="19:19" x14ac:dyDescent="0.25">
      <c r="S3049" s="18"/>
    </row>
    <row r="3050" spans="19:19" x14ac:dyDescent="0.25">
      <c r="S3050" s="18"/>
    </row>
    <row r="3051" spans="19:19" x14ac:dyDescent="0.25">
      <c r="S3051" s="18"/>
    </row>
    <row r="3052" spans="19:19" x14ac:dyDescent="0.25">
      <c r="S3052" s="18"/>
    </row>
    <row r="3053" spans="19:19" x14ac:dyDescent="0.25">
      <c r="S3053" s="18"/>
    </row>
    <row r="3054" spans="19:19" x14ac:dyDescent="0.25">
      <c r="S3054" s="18"/>
    </row>
    <row r="3055" spans="19:19" x14ac:dyDescent="0.25">
      <c r="S3055" s="18"/>
    </row>
    <row r="3056" spans="19:19" x14ac:dyDescent="0.25">
      <c r="S3056" s="18"/>
    </row>
    <row r="3057" spans="19:19" x14ac:dyDescent="0.25">
      <c r="S3057" s="18"/>
    </row>
    <row r="3058" spans="19:19" x14ac:dyDescent="0.25">
      <c r="S3058" s="18"/>
    </row>
    <row r="3059" spans="19:19" x14ac:dyDescent="0.25">
      <c r="S3059" s="18"/>
    </row>
    <row r="3060" spans="19:19" x14ac:dyDescent="0.25">
      <c r="S3060" s="18"/>
    </row>
    <row r="3061" spans="19:19" x14ac:dyDescent="0.25">
      <c r="S3061" s="18"/>
    </row>
    <row r="3062" spans="19:19" x14ac:dyDescent="0.25">
      <c r="S3062" s="18"/>
    </row>
    <row r="3063" spans="19:19" x14ac:dyDescent="0.25">
      <c r="S3063" s="18"/>
    </row>
    <row r="3064" spans="19:19" x14ac:dyDescent="0.25">
      <c r="S3064" s="18"/>
    </row>
    <row r="3065" spans="19:19" x14ac:dyDescent="0.25">
      <c r="S3065" s="18"/>
    </row>
    <row r="3066" spans="19:19" x14ac:dyDescent="0.25">
      <c r="S3066" s="18"/>
    </row>
    <row r="3067" spans="19:19" x14ac:dyDescent="0.25">
      <c r="S3067" s="18"/>
    </row>
    <row r="3068" spans="19:19" x14ac:dyDescent="0.25">
      <c r="S3068" s="18"/>
    </row>
    <row r="3069" spans="19:19" x14ac:dyDescent="0.25">
      <c r="S3069" s="18"/>
    </row>
    <row r="3070" spans="19:19" x14ac:dyDescent="0.25">
      <c r="S3070" s="18"/>
    </row>
    <row r="3071" spans="19:19" x14ac:dyDescent="0.25">
      <c r="S3071" s="18"/>
    </row>
    <row r="3072" spans="19:19" x14ac:dyDescent="0.25">
      <c r="S3072" s="18"/>
    </row>
    <row r="3073" spans="19:19" x14ac:dyDescent="0.25">
      <c r="S3073" s="18"/>
    </row>
    <row r="3074" spans="19:19" x14ac:dyDescent="0.25">
      <c r="S3074" s="18"/>
    </row>
    <row r="3075" spans="19:19" x14ac:dyDescent="0.25">
      <c r="S3075" s="18"/>
    </row>
    <row r="3076" spans="19:19" x14ac:dyDescent="0.25">
      <c r="S3076" s="18"/>
    </row>
    <row r="3077" spans="19:19" x14ac:dyDescent="0.25">
      <c r="S3077" s="18"/>
    </row>
    <row r="3078" spans="19:19" x14ac:dyDescent="0.25">
      <c r="S3078" s="18"/>
    </row>
    <row r="3079" spans="19:19" x14ac:dyDescent="0.25">
      <c r="S3079" s="18"/>
    </row>
    <row r="3080" spans="19:19" x14ac:dyDescent="0.25">
      <c r="S3080" s="18"/>
    </row>
    <row r="3081" spans="19:19" x14ac:dyDescent="0.25">
      <c r="S3081" s="18"/>
    </row>
    <row r="3082" spans="19:19" x14ac:dyDescent="0.25">
      <c r="S3082" s="18"/>
    </row>
    <row r="3083" spans="19:19" x14ac:dyDescent="0.25">
      <c r="S3083" s="18"/>
    </row>
    <row r="3084" spans="19:19" x14ac:dyDescent="0.25">
      <c r="S3084" s="18"/>
    </row>
    <row r="3085" spans="19:19" x14ac:dyDescent="0.25">
      <c r="S3085" s="18"/>
    </row>
    <row r="3086" spans="19:19" x14ac:dyDescent="0.25">
      <c r="S3086" s="18"/>
    </row>
    <row r="3087" spans="19:19" x14ac:dyDescent="0.25">
      <c r="S3087" s="18"/>
    </row>
    <row r="3088" spans="19:19" x14ac:dyDescent="0.25">
      <c r="S3088" s="18"/>
    </row>
    <row r="3089" spans="19:19" x14ac:dyDescent="0.25">
      <c r="S3089" s="18"/>
    </row>
    <row r="3090" spans="19:19" x14ac:dyDescent="0.25">
      <c r="S3090" s="18"/>
    </row>
    <row r="3091" spans="19:19" x14ac:dyDescent="0.25">
      <c r="S3091" s="18"/>
    </row>
    <row r="3092" spans="19:19" x14ac:dyDescent="0.25">
      <c r="S3092" s="18"/>
    </row>
    <row r="3093" spans="19:19" x14ac:dyDescent="0.25">
      <c r="S3093" s="18"/>
    </row>
    <row r="3094" spans="19:19" x14ac:dyDescent="0.25">
      <c r="S3094" s="18"/>
    </row>
    <row r="3095" spans="19:19" x14ac:dyDescent="0.25">
      <c r="S3095" s="18"/>
    </row>
    <row r="3096" spans="19:19" x14ac:dyDescent="0.25">
      <c r="S3096" s="18"/>
    </row>
    <row r="3097" spans="19:19" x14ac:dyDescent="0.25">
      <c r="S3097" s="18"/>
    </row>
    <row r="3098" spans="19:19" x14ac:dyDescent="0.25">
      <c r="S3098" s="18"/>
    </row>
    <row r="3099" spans="19:19" x14ac:dyDescent="0.25">
      <c r="S3099" s="18"/>
    </row>
    <row r="3100" spans="19:19" x14ac:dyDescent="0.25">
      <c r="S3100" s="18"/>
    </row>
    <row r="3101" spans="19:19" x14ac:dyDescent="0.25">
      <c r="S3101" s="18"/>
    </row>
    <row r="3102" spans="19:19" x14ac:dyDescent="0.25">
      <c r="S3102" s="18"/>
    </row>
    <row r="3103" spans="19:19" x14ac:dyDescent="0.25">
      <c r="S3103" s="18"/>
    </row>
    <row r="3104" spans="19:19" x14ac:dyDescent="0.25">
      <c r="S3104" s="18"/>
    </row>
    <row r="3105" spans="19:19" x14ac:dyDescent="0.25">
      <c r="S3105" s="18"/>
    </row>
    <row r="3106" spans="19:19" x14ac:dyDescent="0.25">
      <c r="S3106" s="18"/>
    </row>
    <row r="3107" spans="19:19" x14ac:dyDescent="0.25">
      <c r="S3107" s="18"/>
    </row>
    <row r="3108" spans="19:19" x14ac:dyDescent="0.25">
      <c r="S3108" s="18"/>
    </row>
    <row r="3109" spans="19:19" x14ac:dyDescent="0.25">
      <c r="S3109" s="18"/>
    </row>
    <row r="3110" spans="19:19" x14ac:dyDescent="0.25">
      <c r="S3110" s="18"/>
    </row>
    <row r="3111" spans="19:19" x14ac:dyDescent="0.25">
      <c r="S3111" s="18"/>
    </row>
    <row r="3112" spans="19:19" x14ac:dyDescent="0.25">
      <c r="S3112" s="18"/>
    </row>
    <row r="3113" spans="19:19" x14ac:dyDescent="0.25">
      <c r="S3113" s="18"/>
    </row>
    <row r="3114" spans="19:19" x14ac:dyDescent="0.25">
      <c r="S3114" s="18"/>
    </row>
    <row r="3115" spans="19:19" x14ac:dyDescent="0.25">
      <c r="S3115" s="18"/>
    </row>
    <row r="3116" spans="19:19" x14ac:dyDescent="0.25">
      <c r="S3116" s="18"/>
    </row>
    <row r="3117" spans="19:19" x14ac:dyDescent="0.25">
      <c r="S3117" s="18"/>
    </row>
    <row r="3118" spans="19:19" x14ac:dyDescent="0.25">
      <c r="S3118" s="18"/>
    </row>
    <row r="3119" spans="19:19" x14ac:dyDescent="0.25">
      <c r="S3119" s="18"/>
    </row>
    <row r="3120" spans="19:19" x14ac:dyDescent="0.25">
      <c r="S3120" s="18"/>
    </row>
    <row r="3121" spans="19:19" x14ac:dyDescent="0.25">
      <c r="S3121" s="18"/>
    </row>
    <row r="3122" spans="19:19" x14ac:dyDescent="0.25">
      <c r="S3122" s="18"/>
    </row>
    <row r="3123" spans="19:19" x14ac:dyDescent="0.25">
      <c r="S3123" s="18"/>
    </row>
    <row r="3124" spans="19:19" x14ac:dyDescent="0.25">
      <c r="S3124" s="18"/>
    </row>
    <row r="3125" spans="19:19" x14ac:dyDescent="0.25">
      <c r="S3125" s="18"/>
    </row>
    <row r="3126" spans="19:19" x14ac:dyDescent="0.25">
      <c r="S3126" s="18"/>
    </row>
    <row r="3127" spans="19:19" x14ac:dyDescent="0.25">
      <c r="S3127" s="18"/>
    </row>
    <row r="3128" spans="19:19" x14ac:dyDescent="0.25">
      <c r="S3128" s="18"/>
    </row>
    <row r="3129" spans="19:19" x14ac:dyDescent="0.25">
      <c r="S3129" s="18"/>
    </row>
    <row r="3130" spans="19:19" x14ac:dyDescent="0.25">
      <c r="S3130" s="18"/>
    </row>
    <row r="3131" spans="19:19" x14ac:dyDescent="0.25">
      <c r="S3131" s="18"/>
    </row>
    <row r="3132" spans="19:19" x14ac:dyDescent="0.25">
      <c r="S3132" s="18"/>
    </row>
    <row r="3133" spans="19:19" x14ac:dyDescent="0.25">
      <c r="S3133" s="18"/>
    </row>
    <row r="3134" spans="19:19" x14ac:dyDescent="0.25">
      <c r="S3134" s="18"/>
    </row>
    <row r="3135" spans="19:19" x14ac:dyDescent="0.25">
      <c r="S3135" s="18"/>
    </row>
    <row r="3136" spans="19:19" x14ac:dyDescent="0.25">
      <c r="S3136" s="18"/>
    </row>
    <row r="3137" spans="19:19" x14ac:dyDescent="0.25">
      <c r="S3137" s="18"/>
    </row>
    <row r="3138" spans="19:19" x14ac:dyDescent="0.25">
      <c r="S3138" s="18"/>
    </row>
    <row r="3139" spans="19:19" x14ac:dyDescent="0.25">
      <c r="S3139" s="18"/>
    </row>
    <row r="3140" spans="19:19" x14ac:dyDescent="0.25">
      <c r="S3140" s="18"/>
    </row>
    <row r="3141" spans="19:19" x14ac:dyDescent="0.25">
      <c r="S3141" s="18"/>
    </row>
    <row r="3142" spans="19:19" x14ac:dyDescent="0.25">
      <c r="S3142" s="18"/>
    </row>
    <row r="3143" spans="19:19" x14ac:dyDescent="0.25">
      <c r="S3143" s="18"/>
    </row>
    <row r="3144" spans="19:19" x14ac:dyDescent="0.25">
      <c r="S3144" s="18"/>
    </row>
    <row r="3145" spans="19:19" x14ac:dyDescent="0.25">
      <c r="S3145" s="18"/>
    </row>
    <row r="3146" spans="19:19" x14ac:dyDescent="0.25">
      <c r="S3146" s="18"/>
    </row>
    <row r="3147" spans="19:19" x14ac:dyDescent="0.25">
      <c r="S3147" s="18"/>
    </row>
    <row r="3148" spans="19:19" x14ac:dyDescent="0.25">
      <c r="S3148" s="18"/>
    </row>
    <row r="3149" spans="19:19" x14ac:dyDescent="0.25">
      <c r="S3149" s="18"/>
    </row>
    <row r="3150" spans="19:19" x14ac:dyDescent="0.25">
      <c r="S3150" s="18"/>
    </row>
    <row r="3151" spans="19:19" x14ac:dyDescent="0.25">
      <c r="S3151" s="18"/>
    </row>
    <row r="3152" spans="19:19" x14ac:dyDescent="0.25">
      <c r="S3152" s="18"/>
    </row>
    <row r="3153" spans="19:19" x14ac:dyDescent="0.25">
      <c r="S3153" s="18"/>
    </row>
    <row r="3154" spans="19:19" x14ac:dyDescent="0.25">
      <c r="S3154" s="18"/>
    </row>
    <row r="3155" spans="19:19" x14ac:dyDescent="0.25">
      <c r="S3155" s="18"/>
    </row>
    <row r="3156" spans="19:19" x14ac:dyDescent="0.25">
      <c r="S3156" s="18"/>
    </row>
    <row r="3157" spans="19:19" x14ac:dyDescent="0.25">
      <c r="S3157" s="18"/>
    </row>
    <row r="3158" spans="19:19" x14ac:dyDescent="0.25">
      <c r="S3158" s="18"/>
    </row>
    <row r="3159" spans="19:19" x14ac:dyDescent="0.25">
      <c r="S3159" s="18"/>
    </row>
    <row r="3160" spans="19:19" x14ac:dyDescent="0.25">
      <c r="S3160" s="18"/>
    </row>
    <row r="3161" spans="19:19" x14ac:dyDescent="0.25">
      <c r="S3161" s="18"/>
    </row>
    <row r="3162" spans="19:19" x14ac:dyDescent="0.25">
      <c r="S3162" s="18"/>
    </row>
    <row r="3163" spans="19:19" x14ac:dyDescent="0.25">
      <c r="S3163" s="18"/>
    </row>
    <row r="3164" spans="19:19" x14ac:dyDescent="0.25">
      <c r="S3164" s="18"/>
    </row>
    <row r="3165" spans="19:19" x14ac:dyDescent="0.25">
      <c r="S3165" s="18"/>
    </row>
    <row r="3166" spans="19:19" x14ac:dyDescent="0.25">
      <c r="S3166" s="18"/>
    </row>
    <row r="3167" spans="19:19" x14ac:dyDescent="0.25">
      <c r="S3167" s="18"/>
    </row>
    <row r="3168" spans="19:19" x14ac:dyDescent="0.25">
      <c r="S3168" s="18"/>
    </row>
    <row r="3169" spans="19:19" x14ac:dyDescent="0.25">
      <c r="S3169" s="18"/>
    </row>
    <row r="3170" spans="19:19" x14ac:dyDescent="0.25">
      <c r="S3170" s="18"/>
    </row>
    <row r="3171" spans="19:19" x14ac:dyDescent="0.25">
      <c r="S3171" s="18"/>
    </row>
    <row r="3172" spans="19:19" x14ac:dyDescent="0.25">
      <c r="S3172" s="18"/>
    </row>
    <row r="3173" spans="19:19" x14ac:dyDescent="0.25">
      <c r="S3173" s="18"/>
    </row>
    <row r="3174" spans="19:19" x14ac:dyDescent="0.25">
      <c r="S3174" s="18"/>
    </row>
    <row r="3175" spans="19:19" x14ac:dyDescent="0.25">
      <c r="S3175" s="18"/>
    </row>
    <row r="3176" spans="19:19" x14ac:dyDescent="0.25">
      <c r="S3176" s="18"/>
    </row>
    <row r="3177" spans="19:19" x14ac:dyDescent="0.25">
      <c r="S3177" s="18"/>
    </row>
    <row r="3178" spans="19:19" x14ac:dyDescent="0.25">
      <c r="S3178" s="18"/>
    </row>
    <row r="3179" spans="19:19" x14ac:dyDescent="0.25">
      <c r="S3179" s="18"/>
    </row>
    <row r="3180" spans="19:19" x14ac:dyDescent="0.25">
      <c r="S3180" s="18"/>
    </row>
    <row r="3181" spans="19:19" x14ac:dyDescent="0.25">
      <c r="S3181" s="18"/>
    </row>
    <row r="3182" spans="19:19" x14ac:dyDescent="0.25">
      <c r="S3182" s="18"/>
    </row>
    <row r="3183" spans="19:19" x14ac:dyDescent="0.25">
      <c r="S3183" s="18"/>
    </row>
    <row r="3184" spans="19:19" x14ac:dyDescent="0.25">
      <c r="S3184" s="18"/>
    </row>
    <row r="3185" spans="19:19" x14ac:dyDescent="0.25">
      <c r="S3185" s="18"/>
    </row>
    <row r="3186" spans="19:19" x14ac:dyDescent="0.25">
      <c r="S3186" s="18"/>
    </row>
    <row r="3187" spans="19:19" x14ac:dyDescent="0.25">
      <c r="S3187" s="18"/>
    </row>
    <row r="3188" spans="19:19" x14ac:dyDescent="0.25">
      <c r="S3188" s="18"/>
    </row>
    <row r="3189" spans="19:19" x14ac:dyDescent="0.25">
      <c r="S3189" s="18"/>
    </row>
    <row r="3190" spans="19:19" x14ac:dyDescent="0.25">
      <c r="S3190" s="18"/>
    </row>
    <row r="3191" spans="19:19" x14ac:dyDescent="0.25">
      <c r="S3191" s="18"/>
    </row>
    <row r="3192" spans="19:19" x14ac:dyDescent="0.25">
      <c r="S3192" s="18"/>
    </row>
    <row r="3193" spans="19:19" x14ac:dyDescent="0.25">
      <c r="S3193" s="18"/>
    </row>
    <row r="3194" spans="19:19" x14ac:dyDescent="0.25">
      <c r="S3194" s="18"/>
    </row>
    <row r="3195" spans="19:19" x14ac:dyDescent="0.25">
      <c r="S3195" s="18"/>
    </row>
    <row r="3196" spans="19:19" x14ac:dyDescent="0.25">
      <c r="S3196" s="18"/>
    </row>
    <row r="3197" spans="19:19" x14ac:dyDescent="0.25">
      <c r="S3197" s="18"/>
    </row>
    <row r="3198" spans="19:19" x14ac:dyDescent="0.25">
      <c r="S3198" s="18"/>
    </row>
    <row r="3199" spans="19:19" x14ac:dyDescent="0.25">
      <c r="S3199" s="18"/>
    </row>
    <row r="3200" spans="19:19" x14ac:dyDescent="0.25">
      <c r="S3200" s="18"/>
    </row>
    <row r="3201" spans="19:19" x14ac:dyDescent="0.25">
      <c r="S3201" s="18"/>
    </row>
    <row r="3202" spans="19:19" x14ac:dyDescent="0.25">
      <c r="S3202" s="18"/>
    </row>
    <row r="3203" spans="19:19" x14ac:dyDescent="0.25">
      <c r="S3203" s="18"/>
    </row>
    <row r="3204" spans="19:19" x14ac:dyDescent="0.25">
      <c r="S3204" s="18"/>
    </row>
    <row r="3205" spans="19:19" x14ac:dyDescent="0.25">
      <c r="S3205" s="18"/>
    </row>
    <row r="3206" spans="19:19" x14ac:dyDescent="0.25">
      <c r="S3206" s="18"/>
    </row>
    <row r="3207" spans="19:19" x14ac:dyDescent="0.25">
      <c r="S3207" s="18"/>
    </row>
    <row r="3208" spans="19:19" x14ac:dyDescent="0.25">
      <c r="S3208" s="18"/>
    </row>
    <row r="3209" spans="19:19" x14ac:dyDescent="0.25">
      <c r="S3209" s="18"/>
    </row>
    <row r="3210" spans="19:19" x14ac:dyDescent="0.25">
      <c r="S3210" s="18"/>
    </row>
    <row r="3211" spans="19:19" x14ac:dyDescent="0.25">
      <c r="S3211" s="18"/>
    </row>
    <row r="3212" spans="19:19" x14ac:dyDescent="0.25">
      <c r="S3212" s="18"/>
    </row>
    <row r="3213" spans="19:19" x14ac:dyDescent="0.25">
      <c r="S3213" s="18"/>
    </row>
    <row r="3214" spans="19:19" x14ac:dyDescent="0.25">
      <c r="S3214" s="18"/>
    </row>
    <row r="3215" spans="19:19" x14ac:dyDescent="0.25">
      <c r="S3215" s="18"/>
    </row>
    <row r="3216" spans="19:19" x14ac:dyDescent="0.25">
      <c r="S3216" s="18"/>
    </row>
    <row r="3217" spans="19:19" x14ac:dyDescent="0.25">
      <c r="S3217" s="18"/>
    </row>
    <row r="3218" spans="19:19" x14ac:dyDescent="0.25">
      <c r="S3218" s="18"/>
    </row>
    <row r="3219" spans="19:19" x14ac:dyDescent="0.25">
      <c r="S3219" s="18"/>
    </row>
    <row r="3220" spans="19:19" x14ac:dyDescent="0.25">
      <c r="S3220" s="18"/>
    </row>
    <row r="3221" spans="19:19" x14ac:dyDescent="0.25">
      <c r="S3221" s="18"/>
    </row>
    <row r="3222" spans="19:19" x14ac:dyDescent="0.25">
      <c r="S3222" s="18"/>
    </row>
    <row r="3223" spans="19:19" x14ac:dyDescent="0.25">
      <c r="S3223" s="18"/>
    </row>
    <row r="3224" spans="19:19" x14ac:dyDescent="0.25">
      <c r="S3224" s="18"/>
    </row>
    <row r="3225" spans="19:19" x14ac:dyDescent="0.25">
      <c r="S3225" s="18"/>
    </row>
    <row r="3226" spans="19:19" x14ac:dyDescent="0.25">
      <c r="S3226" s="18"/>
    </row>
    <row r="3227" spans="19:19" x14ac:dyDescent="0.25">
      <c r="S3227" s="18"/>
    </row>
    <row r="3228" spans="19:19" x14ac:dyDescent="0.25">
      <c r="S3228" s="18"/>
    </row>
    <row r="3229" spans="19:19" x14ac:dyDescent="0.25">
      <c r="S3229" s="18"/>
    </row>
    <row r="3230" spans="19:19" x14ac:dyDescent="0.25">
      <c r="S3230" s="18"/>
    </row>
    <row r="3231" spans="19:19" x14ac:dyDescent="0.25">
      <c r="S3231" s="18"/>
    </row>
    <row r="3232" spans="19:19" x14ac:dyDescent="0.25">
      <c r="S3232" s="18"/>
    </row>
    <row r="3233" spans="19:19" x14ac:dyDescent="0.25">
      <c r="S3233" s="18"/>
    </row>
    <row r="3234" spans="19:19" x14ac:dyDescent="0.25">
      <c r="S3234" s="18"/>
    </row>
    <row r="3235" spans="19:19" x14ac:dyDescent="0.25">
      <c r="S3235" s="18"/>
    </row>
    <row r="3236" spans="19:19" x14ac:dyDescent="0.25">
      <c r="S3236" s="18"/>
    </row>
    <row r="3237" spans="19:19" x14ac:dyDescent="0.25">
      <c r="S3237" s="18"/>
    </row>
    <row r="3238" spans="19:19" x14ac:dyDescent="0.25">
      <c r="S3238" s="18"/>
    </row>
    <row r="3239" spans="19:19" x14ac:dyDescent="0.25">
      <c r="S3239" s="18"/>
    </row>
    <row r="3240" spans="19:19" x14ac:dyDescent="0.25">
      <c r="S3240" s="18"/>
    </row>
    <row r="3241" spans="19:19" x14ac:dyDescent="0.25">
      <c r="S3241" s="18"/>
    </row>
    <row r="3242" spans="19:19" x14ac:dyDescent="0.25">
      <c r="S3242" s="18"/>
    </row>
    <row r="3243" spans="19:19" x14ac:dyDescent="0.25">
      <c r="S3243" s="18"/>
    </row>
    <row r="3244" spans="19:19" x14ac:dyDescent="0.25">
      <c r="S3244" s="18"/>
    </row>
    <row r="3245" spans="19:19" x14ac:dyDescent="0.25">
      <c r="S3245" s="18"/>
    </row>
    <row r="3246" spans="19:19" x14ac:dyDescent="0.25">
      <c r="S3246" s="18"/>
    </row>
    <row r="3247" spans="19:19" x14ac:dyDescent="0.25">
      <c r="S3247" s="18"/>
    </row>
    <row r="3248" spans="19:19" x14ac:dyDescent="0.25">
      <c r="S3248" s="18"/>
    </row>
    <row r="3249" spans="19:19" x14ac:dyDescent="0.25">
      <c r="S3249" s="18"/>
    </row>
    <row r="3250" spans="19:19" x14ac:dyDescent="0.25">
      <c r="S3250" s="18"/>
    </row>
    <row r="3251" spans="19:19" x14ac:dyDescent="0.25">
      <c r="S3251" s="18"/>
    </row>
    <row r="3252" spans="19:19" x14ac:dyDescent="0.25">
      <c r="S3252" s="18"/>
    </row>
    <row r="3253" spans="19:19" x14ac:dyDescent="0.25">
      <c r="S3253" s="18"/>
    </row>
    <row r="3254" spans="19:19" x14ac:dyDescent="0.25">
      <c r="S3254" s="18"/>
    </row>
    <row r="3255" spans="19:19" x14ac:dyDescent="0.25">
      <c r="S3255" s="18"/>
    </row>
    <row r="3256" spans="19:19" x14ac:dyDescent="0.25">
      <c r="S3256" s="18"/>
    </row>
    <row r="3257" spans="19:19" x14ac:dyDescent="0.25">
      <c r="S3257" s="18"/>
    </row>
    <row r="3258" spans="19:19" x14ac:dyDescent="0.25">
      <c r="S3258" s="18"/>
    </row>
    <row r="3259" spans="19:19" x14ac:dyDescent="0.25">
      <c r="S3259" s="18"/>
    </row>
    <row r="3260" spans="19:19" x14ac:dyDescent="0.25">
      <c r="S3260" s="18"/>
    </row>
    <row r="3261" spans="19:19" x14ac:dyDescent="0.25">
      <c r="S3261" s="18"/>
    </row>
    <row r="3262" spans="19:19" x14ac:dyDescent="0.25">
      <c r="S3262" s="18"/>
    </row>
    <row r="3263" spans="19:19" x14ac:dyDescent="0.25">
      <c r="S3263" s="18"/>
    </row>
    <row r="3264" spans="19:19" x14ac:dyDescent="0.25">
      <c r="S3264" s="18"/>
    </row>
    <row r="3265" spans="19:19" x14ac:dyDescent="0.25">
      <c r="S3265" s="18"/>
    </row>
    <row r="3266" spans="19:19" x14ac:dyDescent="0.25">
      <c r="S3266" s="18"/>
    </row>
    <row r="3267" spans="19:19" x14ac:dyDescent="0.25">
      <c r="S3267" s="18"/>
    </row>
    <row r="3268" spans="19:19" x14ac:dyDescent="0.25">
      <c r="S3268" s="18"/>
    </row>
    <row r="3269" spans="19:19" x14ac:dyDescent="0.25">
      <c r="S3269" s="18"/>
    </row>
    <row r="3270" spans="19:19" x14ac:dyDescent="0.25">
      <c r="S3270" s="18"/>
    </row>
    <row r="3271" spans="19:19" x14ac:dyDescent="0.25">
      <c r="S3271" s="18"/>
    </row>
    <row r="3272" spans="19:19" x14ac:dyDescent="0.25">
      <c r="S3272" s="18"/>
    </row>
    <row r="3273" spans="19:19" x14ac:dyDescent="0.25">
      <c r="S3273" s="18"/>
    </row>
    <row r="3274" spans="19:19" x14ac:dyDescent="0.25">
      <c r="S3274" s="18"/>
    </row>
    <row r="3275" spans="19:19" x14ac:dyDescent="0.25">
      <c r="S3275" s="18"/>
    </row>
    <row r="3276" spans="19:19" x14ac:dyDescent="0.25">
      <c r="S3276" s="18"/>
    </row>
    <row r="3277" spans="19:19" x14ac:dyDescent="0.25">
      <c r="S3277" s="18"/>
    </row>
    <row r="3278" spans="19:19" x14ac:dyDescent="0.25">
      <c r="S3278" s="18"/>
    </row>
    <row r="3279" spans="19:19" x14ac:dyDescent="0.25">
      <c r="S3279" s="18"/>
    </row>
    <row r="3280" spans="19:19" x14ac:dyDescent="0.25">
      <c r="S3280" s="18"/>
    </row>
    <row r="3281" spans="19:19" x14ac:dyDescent="0.25">
      <c r="S3281" s="18"/>
    </row>
    <row r="3282" spans="19:19" x14ac:dyDescent="0.25">
      <c r="S3282" s="18"/>
    </row>
    <row r="3283" spans="19:19" x14ac:dyDescent="0.25">
      <c r="S3283" s="18"/>
    </row>
    <row r="3284" spans="19:19" x14ac:dyDescent="0.25">
      <c r="S3284" s="18"/>
    </row>
    <row r="3285" spans="19:19" x14ac:dyDescent="0.25">
      <c r="S3285" s="18"/>
    </row>
    <row r="3286" spans="19:19" x14ac:dyDescent="0.25">
      <c r="S3286" s="18"/>
    </row>
    <row r="3287" spans="19:19" x14ac:dyDescent="0.25">
      <c r="S3287" s="18"/>
    </row>
    <row r="3288" spans="19:19" x14ac:dyDescent="0.25">
      <c r="S3288" s="18"/>
    </row>
    <row r="3289" spans="19:19" x14ac:dyDescent="0.25">
      <c r="S3289" s="18"/>
    </row>
    <row r="3290" spans="19:19" x14ac:dyDescent="0.25">
      <c r="S3290" s="18"/>
    </row>
    <row r="3291" spans="19:19" x14ac:dyDescent="0.25">
      <c r="S3291" s="18"/>
    </row>
    <row r="3292" spans="19:19" x14ac:dyDescent="0.25">
      <c r="S3292" s="18"/>
    </row>
    <row r="3293" spans="19:19" x14ac:dyDescent="0.25">
      <c r="S3293" s="18"/>
    </row>
    <row r="3294" spans="19:19" x14ac:dyDescent="0.25">
      <c r="S3294" s="18"/>
    </row>
    <row r="3295" spans="19:19" x14ac:dyDescent="0.25">
      <c r="S3295" s="18"/>
    </row>
    <row r="3296" spans="19:19" x14ac:dyDescent="0.25">
      <c r="S3296" s="18"/>
    </row>
    <row r="3297" spans="19:19" x14ac:dyDescent="0.25">
      <c r="S3297" s="18"/>
    </row>
    <row r="3298" spans="19:19" x14ac:dyDescent="0.25">
      <c r="S3298" s="18"/>
    </row>
    <row r="3299" spans="19:19" x14ac:dyDescent="0.25">
      <c r="S3299" s="18"/>
    </row>
    <row r="3300" spans="19:19" x14ac:dyDescent="0.25">
      <c r="S3300" s="18"/>
    </row>
    <row r="3301" spans="19:19" x14ac:dyDescent="0.25">
      <c r="S3301" s="18"/>
    </row>
    <row r="3302" spans="19:19" x14ac:dyDescent="0.25">
      <c r="S3302" s="18"/>
    </row>
    <row r="3303" spans="19:19" x14ac:dyDescent="0.25">
      <c r="S3303" s="18"/>
    </row>
    <row r="3304" spans="19:19" x14ac:dyDescent="0.25">
      <c r="S3304" s="18"/>
    </row>
    <row r="3305" spans="19:19" x14ac:dyDescent="0.25">
      <c r="S3305" s="18"/>
    </row>
    <row r="3306" spans="19:19" x14ac:dyDescent="0.25">
      <c r="S3306" s="18"/>
    </row>
    <row r="3307" spans="19:19" x14ac:dyDescent="0.25">
      <c r="S3307" s="18"/>
    </row>
    <row r="3308" spans="19:19" x14ac:dyDescent="0.25">
      <c r="S3308" s="18"/>
    </row>
    <row r="3309" spans="19:19" x14ac:dyDescent="0.25">
      <c r="S3309" s="18"/>
    </row>
    <row r="3310" spans="19:19" x14ac:dyDescent="0.25">
      <c r="S3310" s="18"/>
    </row>
    <row r="3311" spans="19:19" x14ac:dyDescent="0.25">
      <c r="S3311" s="18"/>
    </row>
    <row r="3312" spans="19:19" x14ac:dyDescent="0.25">
      <c r="S3312" s="18"/>
    </row>
    <row r="3313" spans="19:19" x14ac:dyDescent="0.25">
      <c r="S3313" s="18"/>
    </row>
    <row r="3314" spans="19:19" x14ac:dyDescent="0.25">
      <c r="S3314" s="18"/>
    </row>
    <row r="3315" spans="19:19" x14ac:dyDescent="0.25">
      <c r="S3315" s="18"/>
    </row>
    <row r="3316" spans="19:19" x14ac:dyDescent="0.25">
      <c r="S3316" s="18"/>
    </row>
    <row r="3317" spans="19:19" x14ac:dyDescent="0.25">
      <c r="S3317" s="18"/>
    </row>
    <row r="3318" spans="19:19" x14ac:dyDescent="0.25">
      <c r="S3318" s="18"/>
    </row>
    <row r="3319" spans="19:19" x14ac:dyDescent="0.25">
      <c r="S3319" s="18"/>
    </row>
    <row r="3320" spans="19:19" x14ac:dyDescent="0.25">
      <c r="S3320" s="18"/>
    </row>
    <row r="3321" spans="19:19" x14ac:dyDescent="0.25">
      <c r="S3321" s="18"/>
    </row>
    <row r="3322" spans="19:19" x14ac:dyDescent="0.25">
      <c r="S3322" s="18"/>
    </row>
    <row r="3323" spans="19:19" x14ac:dyDescent="0.25">
      <c r="S3323" s="18"/>
    </row>
    <row r="3324" spans="19:19" x14ac:dyDescent="0.25">
      <c r="S3324" s="18"/>
    </row>
    <row r="3325" spans="19:19" x14ac:dyDescent="0.25">
      <c r="S3325" s="18"/>
    </row>
    <row r="3326" spans="19:19" x14ac:dyDescent="0.25">
      <c r="S3326" s="18"/>
    </row>
    <row r="3327" spans="19:19" x14ac:dyDescent="0.25">
      <c r="S3327" s="18"/>
    </row>
    <row r="3328" spans="19:19" x14ac:dyDescent="0.25">
      <c r="S3328" s="18"/>
    </row>
    <row r="3329" spans="19:19" x14ac:dyDescent="0.25">
      <c r="S3329" s="18"/>
    </row>
    <row r="3330" spans="19:19" x14ac:dyDescent="0.25">
      <c r="S3330" s="18"/>
    </row>
    <row r="3331" spans="19:19" x14ac:dyDescent="0.25">
      <c r="S3331" s="18"/>
    </row>
    <row r="3332" spans="19:19" x14ac:dyDescent="0.25">
      <c r="S3332" s="18"/>
    </row>
    <row r="3333" spans="19:19" x14ac:dyDescent="0.25">
      <c r="S3333" s="18"/>
    </row>
    <row r="3334" spans="19:19" x14ac:dyDescent="0.25">
      <c r="S3334" s="18"/>
    </row>
    <row r="3335" spans="19:19" x14ac:dyDescent="0.25">
      <c r="S3335" s="18"/>
    </row>
    <row r="3336" spans="19:19" x14ac:dyDescent="0.25">
      <c r="S3336" s="18"/>
    </row>
    <row r="3337" spans="19:19" x14ac:dyDescent="0.25">
      <c r="S3337" s="18"/>
    </row>
    <row r="3338" spans="19:19" x14ac:dyDescent="0.25">
      <c r="S3338" s="18"/>
    </row>
    <row r="3339" spans="19:19" x14ac:dyDescent="0.25">
      <c r="S3339" s="18"/>
    </row>
    <row r="3340" spans="19:19" x14ac:dyDescent="0.25">
      <c r="S3340" s="18"/>
    </row>
    <row r="3341" spans="19:19" x14ac:dyDescent="0.25">
      <c r="S3341" s="18"/>
    </row>
    <row r="3342" spans="19:19" x14ac:dyDescent="0.25">
      <c r="S3342" s="18"/>
    </row>
    <row r="3343" spans="19:19" x14ac:dyDescent="0.25">
      <c r="S3343" s="18"/>
    </row>
    <row r="3344" spans="19:19" x14ac:dyDescent="0.25">
      <c r="S3344" s="18"/>
    </row>
    <row r="3345" spans="19:19" x14ac:dyDescent="0.25">
      <c r="S3345" s="18"/>
    </row>
    <row r="3346" spans="19:19" x14ac:dyDescent="0.25">
      <c r="S3346" s="18"/>
    </row>
    <row r="3347" spans="19:19" x14ac:dyDescent="0.25">
      <c r="S3347" s="18"/>
    </row>
    <row r="3348" spans="19:19" x14ac:dyDescent="0.25">
      <c r="S3348" s="18"/>
    </row>
    <row r="3349" spans="19:19" x14ac:dyDescent="0.25">
      <c r="S3349" s="18"/>
    </row>
    <row r="3350" spans="19:19" x14ac:dyDescent="0.25">
      <c r="S3350" s="18"/>
    </row>
    <row r="3351" spans="19:19" x14ac:dyDescent="0.25">
      <c r="S3351" s="18"/>
    </row>
    <row r="3352" spans="19:19" x14ac:dyDescent="0.25">
      <c r="S3352" s="18"/>
    </row>
    <row r="3353" spans="19:19" x14ac:dyDescent="0.25">
      <c r="S3353" s="18"/>
    </row>
    <row r="3354" spans="19:19" x14ac:dyDescent="0.25">
      <c r="S3354" s="18"/>
    </row>
    <row r="3355" spans="19:19" x14ac:dyDescent="0.25">
      <c r="S3355" s="18"/>
    </row>
    <row r="3356" spans="19:19" x14ac:dyDescent="0.25">
      <c r="S3356" s="18"/>
    </row>
    <row r="3357" spans="19:19" x14ac:dyDescent="0.25">
      <c r="S3357" s="18"/>
    </row>
    <row r="3358" spans="19:19" x14ac:dyDescent="0.25">
      <c r="S3358" s="18"/>
    </row>
    <row r="3359" spans="19:19" x14ac:dyDescent="0.25">
      <c r="S3359" s="18"/>
    </row>
    <row r="3360" spans="19:19" x14ac:dyDescent="0.25">
      <c r="S3360" s="18"/>
    </row>
    <row r="3361" spans="19:19" x14ac:dyDescent="0.25">
      <c r="S3361" s="18"/>
    </row>
    <row r="3362" spans="19:19" x14ac:dyDescent="0.25">
      <c r="S3362" s="18"/>
    </row>
    <row r="3363" spans="19:19" x14ac:dyDescent="0.25">
      <c r="S3363" s="18"/>
    </row>
    <row r="3364" spans="19:19" x14ac:dyDescent="0.25">
      <c r="S3364" s="18"/>
    </row>
    <row r="3365" spans="19:19" x14ac:dyDescent="0.25">
      <c r="S3365" s="18"/>
    </row>
    <row r="3366" spans="19:19" x14ac:dyDescent="0.25">
      <c r="S3366" s="18"/>
    </row>
    <row r="3367" spans="19:19" x14ac:dyDescent="0.25">
      <c r="S3367" s="18"/>
    </row>
    <row r="3368" spans="19:19" x14ac:dyDescent="0.25">
      <c r="S3368" s="18"/>
    </row>
    <row r="3369" spans="19:19" x14ac:dyDescent="0.25">
      <c r="S3369" s="18"/>
    </row>
    <row r="3370" spans="19:19" x14ac:dyDescent="0.25">
      <c r="S3370" s="18"/>
    </row>
    <row r="3371" spans="19:19" x14ac:dyDescent="0.25">
      <c r="S3371" s="18"/>
    </row>
    <row r="3372" spans="19:19" x14ac:dyDescent="0.25">
      <c r="S3372" s="18"/>
    </row>
    <row r="3373" spans="19:19" x14ac:dyDescent="0.25">
      <c r="S3373" s="18"/>
    </row>
    <row r="3374" spans="19:19" x14ac:dyDescent="0.25">
      <c r="S3374" s="18"/>
    </row>
    <row r="3375" spans="19:19" x14ac:dyDescent="0.25">
      <c r="S3375" s="18"/>
    </row>
    <row r="3376" spans="19:19" x14ac:dyDescent="0.25">
      <c r="S3376" s="18"/>
    </row>
    <row r="3377" spans="19:19" x14ac:dyDescent="0.25">
      <c r="S3377" s="18"/>
    </row>
    <row r="3378" spans="19:19" x14ac:dyDescent="0.25">
      <c r="S3378" s="18"/>
    </row>
    <row r="3379" spans="19:19" x14ac:dyDescent="0.25">
      <c r="S3379" s="18"/>
    </row>
    <row r="3380" spans="19:19" x14ac:dyDescent="0.25">
      <c r="S3380" s="18"/>
    </row>
    <row r="3381" spans="19:19" x14ac:dyDescent="0.25">
      <c r="S3381" s="18"/>
    </row>
    <row r="3382" spans="19:19" x14ac:dyDescent="0.25">
      <c r="S3382" s="18"/>
    </row>
    <row r="3383" spans="19:19" x14ac:dyDescent="0.25">
      <c r="S3383" s="18"/>
    </row>
    <row r="3384" spans="19:19" x14ac:dyDescent="0.25">
      <c r="S3384" s="18"/>
    </row>
    <row r="3385" spans="19:19" x14ac:dyDescent="0.25">
      <c r="S3385" s="18"/>
    </row>
    <row r="3386" spans="19:19" x14ac:dyDescent="0.25">
      <c r="S3386" s="18"/>
    </row>
    <row r="3387" spans="19:19" x14ac:dyDescent="0.25">
      <c r="S3387" s="18"/>
    </row>
    <row r="3388" spans="19:19" x14ac:dyDescent="0.25">
      <c r="S3388" s="18"/>
    </row>
    <row r="3389" spans="19:19" x14ac:dyDescent="0.25">
      <c r="S3389" s="18"/>
    </row>
    <row r="3390" spans="19:19" x14ac:dyDescent="0.25">
      <c r="S3390" s="18"/>
    </row>
    <row r="3391" spans="19:19" x14ac:dyDescent="0.25">
      <c r="S3391" s="18"/>
    </row>
    <row r="3392" spans="19:19" x14ac:dyDescent="0.25">
      <c r="S3392" s="18"/>
    </row>
    <row r="3393" spans="19:19" x14ac:dyDescent="0.25">
      <c r="S3393" s="18"/>
    </row>
    <row r="3394" spans="19:19" x14ac:dyDescent="0.25">
      <c r="S3394" s="18"/>
    </row>
    <row r="3395" spans="19:19" x14ac:dyDescent="0.25">
      <c r="S3395" s="18"/>
    </row>
    <row r="3396" spans="19:19" x14ac:dyDescent="0.25">
      <c r="S3396" s="18"/>
    </row>
    <row r="3397" spans="19:19" x14ac:dyDescent="0.25">
      <c r="S3397" s="18"/>
    </row>
    <row r="3398" spans="19:19" x14ac:dyDescent="0.25">
      <c r="S3398" s="18"/>
    </row>
    <row r="3399" spans="19:19" x14ac:dyDescent="0.25">
      <c r="S3399" s="18"/>
    </row>
    <row r="3400" spans="19:19" x14ac:dyDescent="0.25">
      <c r="S3400" s="18"/>
    </row>
    <row r="3401" spans="19:19" x14ac:dyDescent="0.25">
      <c r="S3401" s="18"/>
    </row>
    <row r="3402" spans="19:19" x14ac:dyDescent="0.25">
      <c r="S3402" s="18"/>
    </row>
    <row r="3403" spans="19:19" x14ac:dyDescent="0.25">
      <c r="S3403" s="18"/>
    </row>
    <row r="3404" spans="19:19" x14ac:dyDescent="0.25">
      <c r="S3404" s="18"/>
    </row>
    <row r="3405" spans="19:19" x14ac:dyDescent="0.25">
      <c r="S3405" s="18"/>
    </row>
    <row r="3406" spans="19:19" x14ac:dyDescent="0.25">
      <c r="S3406" s="18"/>
    </row>
    <row r="3407" spans="19:19" x14ac:dyDescent="0.25">
      <c r="S3407" s="18"/>
    </row>
    <row r="3408" spans="19:19" x14ac:dyDescent="0.25">
      <c r="S3408" s="18"/>
    </row>
    <row r="3409" spans="19:19" x14ac:dyDescent="0.25">
      <c r="S3409" s="18"/>
    </row>
    <row r="3410" spans="19:19" x14ac:dyDescent="0.25">
      <c r="S3410" s="18"/>
    </row>
    <row r="3411" spans="19:19" x14ac:dyDescent="0.25">
      <c r="S3411" s="18"/>
    </row>
    <row r="3412" spans="19:19" x14ac:dyDescent="0.25">
      <c r="S3412" s="18"/>
    </row>
    <row r="3413" spans="19:19" x14ac:dyDescent="0.25">
      <c r="S3413" s="18"/>
    </row>
    <row r="3414" spans="19:19" x14ac:dyDescent="0.25">
      <c r="S3414" s="18"/>
    </row>
    <row r="3415" spans="19:19" x14ac:dyDescent="0.25">
      <c r="S3415" s="18"/>
    </row>
    <row r="3416" spans="19:19" x14ac:dyDescent="0.25">
      <c r="S3416" s="18"/>
    </row>
    <row r="3417" spans="19:19" x14ac:dyDescent="0.25">
      <c r="S3417" s="18"/>
    </row>
    <row r="3418" spans="19:19" x14ac:dyDescent="0.25">
      <c r="S3418" s="18"/>
    </row>
    <row r="3419" spans="19:19" x14ac:dyDescent="0.25">
      <c r="S3419" s="18"/>
    </row>
    <row r="3420" spans="19:19" x14ac:dyDescent="0.25">
      <c r="S3420" s="18"/>
    </row>
    <row r="3421" spans="19:19" x14ac:dyDescent="0.25">
      <c r="S3421" s="18"/>
    </row>
    <row r="3422" spans="19:19" x14ac:dyDescent="0.25">
      <c r="S3422" s="18"/>
    </row>
    <row r="3423" spans="19:19" x14ac:dyDescent="0.25">
      <c r="S3423" s="18"/>
    </row>
    <row r="3424" spans="19:19" x14ac:dyDescent="0.25">
      <c r="S3424" s="18"/>
    </row>
    <row r="3425" spans="19:19" x14ac:dyDescent="0.25">
      <c r="S3425" s="18"/>
    </row>
    <row r="3426" spans="19:19" x14ac:dyDescent="0.25">
      <c r="S3426" s="18"/>
    </row>
    <row r="3427" spans="19:19" x14ac:dyDescent="0.25">
      <c r="S3427" s="18"/>
    </row>
    <row r="3428" spans="19:19" x14ac:dyDescent="0.25">
      <c r="S3428" s="18"/>
    </row>
    <row r="3429" spans="19:19" x14ac:dyDescent="0.25">
      <c r="S3429" s="18"/>
    </row>
    <row r="3430" spans="19:19" x14ac:dyDescent="0.25">
      <c r="S3430" s="18"/>
    </row>
    <row r="3431" spans="19:19" x14ac:dyDescent="0.25">
      <c r="S3431" s="18"/>
    </row>
    <row r="3432" spans="19:19" x14ac:dyDescent="0.25">
      <c r="S3432" s="18"/>
    </row>
    <row r="3433" spans="19:19" x14ac:dyDescent="0.25">
      <c r="S3433" s="18"/>
    </row>
    <row r="3434" spans="19:19" x14ac:dyDescent="0.25">
      <c r="S3434" s="18"/>
    </row>
    <row r="3435" spans="19:19" x14ac:dyDescent="0.25">
      <c r="S3435" s="18"/>
    </row>
    <row r="3436" spans="19:19" x14ac:dyDescent="0.25">
      <c r="S3436" s="18"/>
    </row>
    <row r="3437" spans="19:19" x14ac:dyDescent="0.25">
      <c r="S3437" s="18"/>
    </row>
    <row r="3438" spans="19:19" x14ac:dyDescent="0.25">
      <c r="S3438" s="18"/>
    </row>
    <row r="3439" spans="19:19" x14ac:dyDescent="0.25">
      <c r="S3439" s="18"/>
    </row>
    <row r="3440" spans="19:19" x14ac:dyDescent="0.25">
      <c r="S3440" s="18"/>
    </row>
    <row r="3441" spans="19:19" x14ac:dyDescent="0.25">
      <c r="S3441" s="18"/>
    </row>
    <row r="3442" spans="19:19" x14ac:dyDescent="0.25">
      <c r="S3442" s="18"/>
    </row>
    <row r="3443" spans="19:19" x14ac:dyDescent="0.25">
      <c r="S3443" s="18"/>
    </row>
    <row r="3444" spans="19:19" x14ac:dyDescent="0.25">
      <c r="S3444" s="18"/>
    </row>
    <row r="3445" spans="19:19" x14ac:dyDescent="0.25">
      <c r="S3445" s="18"/>
    </row>
    <row r="3446" spans="19:19" x14ac:dyDescent="0.25">
      <c r="S3446" s="18"/>
    </row>
    <row r="3447" spans="19:19" x14ac:dyDescent="0.25">
      <c r="S3447" s="18"/>
    </row>
    <row r="3448" spans="19:19" x14ac:dyDescent="0.25">
      <c r="S3448" s="18"/>
    </row>
    <row r="3449" spans="19:19" x14ac:dyDescent="0.25">
      <c r="S3449" s="18"/>
    </row>
    <row r="3450" spans="19:19" x14ac:dyDescent="0.25">
      <c r="S3450" s="18"/>
    </row>
    <row r="3451" spans="19:19" x14ac:dyDescent="0.25">
      <c r="S3451" s="18"/>
    </row>
    <row r="3452" spans="19:19" x14ac:dyDescent="0.25">
      <c r="S3452" s="18"/>
    </row>
    <row r="3453" spans="19:19" x14ac:dyDescent="0.25">
      <c r="S3453" s="18"/>
    </row>
    <row r="3454" spans="19:19" x14ac:dyDescent="0.25">
      <c r="S3454" s="18"/>
    </row>
    <row r="3455" spans="19:19" x14ac:dyDescent="0.25">
      <c r="S3455" s="18"/>
    </row>
    <row r="3456" spans="19:19" x14ac:dyDescent="0.25">
      <c r="S3456" s="18"/>
    </row>
    <row r="3457" spans="19:19" x14ac:dyDescent="0.25">
      <c r="S3457" s="18"/>
    </row>
    <row r="3458" spans="19:19" x14ac:dyDescent="0.25">
      <c r="S3458" s="18"/>
    </row>
    <row r="3459" spans="19:19" x14ac:dyDescent="0.25">
      <c r="S3459" s="18"/>
    </row>
    <row r="3460" spans="19:19" x14ac:dyDescent="0.25">
      <c r="S3460" s="18"/>
    </row>
    <row r="3461" spans="19:19" x14ac:dyDescent="0.25">
      <c r="S3461" s="18"/>
    </row>
    <row r="3462" spans="19:19" x14ac:dyDescent="0.25">
      <c r="S3462" s="18"/>
    </row>
    <row r="3463" spans="19:19" x14ac:dyDescent="0.25">
      <c r="S3463" s="18"/>
    </row>
    <row r="3464" spans="19:19" x14ac:dyDescent="0.25">
      <c r="S3464" s="18"/>
    </row>
    <row r="3465" spans="19:19" x14ac:dyDescent="0.25">
      <c r="S3465" s="18"/>
    </row>
    <row r="3466" spans="19:19" x14ac:dyDescent="0.25">
      <c r="S3466" s="18"/>
    </row>
    <row r="3467" spans="19:19" x14ac:dyDescent="0.25">
      <c r="S3467" s="18"/>
    </row>
    <row r="3468" spans="19:19" x14ac:dyDescent="0.25">
      <c r="S3468" s="18"/>
    </row>
    <row r="3469" spans="19:19" x14ac:dyDescent="0.25">
      <c r="S3469" s="18"/>
    </row>
    <row r="3470" spans="19:19" x14ac:dyDescent="0.25">
      <c r="S3470" s="18"/>
    </row>
    <row r="3471" spans="19:19" x14ac:dyDescent="0.25">
      <c r="S3471" s="18"/>
    </row>
    <row r="3472" spans="19:19" x14ac:dyDescent="0.25">
      <c r="S3472" s="18"/>
    </row>
    <row r="3473" spans="19:19" x14ac:dyDescent="0.25">
      <c r="S3473" s="18"/>
    </row>
    <row r="3474" spans="19:19" x14ac:dyDescent="0.25">
      <c r="S3474" s="18"/>
    </row>
    <row r="3475" spans="19:19" x14ac:dyDescent="0.25">
      <c r="S3475" s="18"/>
    </row>
    <row r="3476" spans="19:19" x14ac:dyDescent="0.25">
      <c r="S3476" s="18"/>
    </row>
    <row r="3477" spans="19:19" x14ac:dyDescent="0.25">
      <c r="S3477" s="18"/>
    </row>
    <row r="3478" spans="19:19" x14ac:dyDescent="0.25">
      <c r="S3478" s="18"/>
    </row>
    <row r="3479" spans="19:19" x14ac:dyDescent="0.25">
      <c r="S3479" s="18"/>
    </row>
    <row r="3480" spans="19:19" x14ac:dyDescent="0.25">
      <c r="S3480" s="18"/>
    </row>
    <row r="3481" spans="19:19" x14ac:dyDescent="0.25">
      <c r="S3481" s="18"/>
    </row>
    <row r="3482" spans="19:19" x14ac:dyDescent="0.25">
      <c r="S3482" s="18"/>
    </row>
    <row r="3483" spans="19:19" x14ac:dyDescent="0.25">
      <c r="S3483" s="18"/>
    </row>
    <row r="3484" spans="19:19" x14ac:dyDescent="0.25">
      <c r="S3484" s="18"/>
    </row>
    <row r="3485" spans="19:19" x14ac:dyDescent="0.25">
      <c r="S3485" s="18"/>
    </row>
    <row r="3486" spans="19:19" x14ac:dyDescent="0.25">
      <c r="S3486" s="18"/>
    </row>
    <row r="3487" spans="19:19" x14ac:dyDescent="0.25">
      <c r="S3487" s="18"/>
    </row>
    <row r="3488" spans="19:19" x14ac:dyDescent="0.25">
      <c r="S3488" s="18"/>
    </row>
    <row r="3489" spans="19:19" x14ac:dyDescent="0.25">
      <c r="S3489" s="18"/>
    </row>
    <row r="3490" spans="19:19" x14ac:dyDescent="0.25">
      <c r="S3490" s="18"/>
    </row>
    <row r="3491" spans="19:19" x14ac:dyDescent="0.25">
      <c r="S3491" s="18"/>
    </row>
    <row r="3492" spans="19:19" x14ac:dyDescent="0.25">
      <c r="S3492" s="18"/>
    </row>
    <row r="3493" spans="19:19" x14ac:dyDescent="0.25">
      <c r="S3493" s="18"/>
    </row>
    <row r="3494" spans="19:19" x14ac:dyDescent="0.25">
      <c r="S3494" s="18"/>
    </row>
    <row r="3495" spans="19:19" x14ac:dyDescent="0.25">
      <c r="S3495" s="18"/>
    </row>
    <row r="3496" spans="19:19" x14ac:dyDescent="0.25">
      <c r="S3496" s="18"/>
    </row>
    <row r="3497" spans="19:19" x14ac:dyDescent="0.25">
      <c r="S3497" s="18"/>
    </row>
    <row r="3498" spans="19:19" x14ac:dyDescent="0.25">
      <c r="S3498" s="18"/>
    </row>
    <row r="3499" spans="19:19" x14ac:dyDescent="0.25">
      <c r="S3499" s="18"/>
    </row>
    <row r="3500" spans="19:19" x14ac:dyDescent="0.25">
      <c r="S3500" s="18"/>
    </row>
    <row r="3501" spans="19:19" x14ac:dyDescent="0.25">
      <c r="S3501" s="18"/>
    </row>
    <row r="3502" spans="19:19" x14ac:dyDescent="0.25">
      <c r="S3502" s="18"/>
    </row>
    <row r="3503" spans="19:19" x14ac:dyDescent="0.25">
      <c r="S3503" s="18"/>
    </row>
    <row r="3504" spans="19:19" x14ac:dyDescent="0.25">
      <c r="S3504" s="18"/>
    </row>
    <row r="3505" spans="19:19" x14ac:dyDescent="0.25">
      <c r="S3505" s="18"/>
    </row>
    <row r="3506" spans="19:19" x14ac:dyDescent="0.25">
      <c r="S3506" s="18"/>
    </row>
    <row r="3507" spans="19:19" x14ac:dyDescent="0.25">
      <c r="S3507" s="18"/>
    </row>
    <row r="3508" spans="19:19" x14ac:dyDescent="0.25">
      <c r="S3508" s="18"/>
    </row>
    <row r="3509" spans="19:19" x14ac:dyDescent="0.25">
      <c r="S3509" s="18"/>
    </row>
    <row r="3510" spans="19:19" x14ac:dyDescent="0.25">
      <c r="S3510" s="18"/>
    </row>
    <row r="3511" spans="19:19" x14ac:dyDescent="0.25">
      <c r="S3511" s="18"/>
    </row>
    <row r="3512" spans="19:19" x14ac:dyDescent="0.25">
      <c r="S3512" s="18"/>
    </row>
    <row r="3513" spans="19:19" x14ac:dyDescent="0.25">
      <c r="S3513" s="18"/>
    </row>
    <row r="3514" spans="19:19" x14ac:dyDescent="0.25">
      <c r="S3514" s="18"/>
    </row>
    <row r="3515" spans="19:19" x14ac:dyDescent="0.25">
      <c r="S3515" s="18"/>
    </row>
    <row r="3516" spans="19:19" x14ac:dyDescent="0.25">
      <c r="S3516" s="18"/>
    </row>
    <row r="3517" spans="19:19" x14ac:dyDescent="0.25">
      <c r="S3517" s="18"/>
    </row>
    <row r="3518" spans="19:19" x14ac:dyDescent="0.25">
      <c r="S3518" s="18"/>
    </row>
    <row r="3519" spans="19:19" x14ac:dyDescent="0.25">
      <c r="S3519" s="18"/>
    </row>
    <row r="3520" spans="19:19" x14ac:dyDescent="0.25">
      <c r="S3520" s="18"/>
    </row>
    <row r="3521" spans="19:19" x14ac:dyDescent="0.25">
      <c r="S3521" s="18"/>
    </row>
    <row r="3522" spans="19:19" x14ac:dyDescent="0.25">
      <c r="S3522" s="18"/>
    </row>
    <row r="3523" spans="19:19" x14ac:dyDescent="0.25">
      <c r="S3523" s="18"/>
    </row>
    <row r="3524" spans="19:19" x14ac:dyDescent="0.25">
      <c r="S3524" s="18"/>
    </row>
    <row r="3525" spans="19:19" x14ac:dyDescent="0.25">
      <c r="S3525" s="18"/>
    </row>
    <row r="3526" spans="19:19" x14ac:dyDescent="0.25">
      <c r="S3526" s="18"/>
    </row>
    <row r="3527" spans="19:19" x14ac:dyDescent="0.25">
      <c r="S3527" s="18"/>
    </row>
    <row r="3528" spans="19:19" x14ac:dyDescent="0.25">
      <c r="S3528" s="18"/>
    </row>
    <row r="3529" spans="19:19" x14ac:dyDescent="0.25">
      <c r="S3529" s="18"/>
    </row>
    <row r="3530" spans="19:19" x14ac:dyDescent="0.25">
      <c r="S3530" s="18"/>
    </row>
    <row r="3531" spans="19:19" x14ac:dyDescent="0.25">
      <c r="S3531" s="18"/>
    </row>
    <row r="3532" spans="19:19" x14ac:dyDescent="0.25">
      <c r="S3532" s="18"/>
    </row>
    <row r="3533" spans="19:19" x14ac:dyDescent="0.25">
      <c r="S3533" s="18"/>
    </row>
    <row r="3534" spans="19:19" x14ac:dyDescent="0.25">
      <c r="S3534" s="18"/>
    </row>
    <row r="3535" spans="19:19" x14ac:dyDescent="0.25">
      <c r="S3535" s="18"/>
    </row>
    <row r="3536" spans="19:19" x14ac:dyDescent="0.25">
      <c r="S3536" s="18"/>
    </row>
    <row r="3537" spans="19:19" x14ac:dyDescent="0.25">
      <c r="S3537" s="18"/>
    </row>
    <row r="3538" spans="19:19" x14ac:dyDescent="0.25">
      <c r="S3538" s="18"/>
    </row>
    <row r="3539" spans="19:19" x14ac:dyDescent="0.25">
      <c r="S3539" s="18"/>
    </row>
    <row r="3540" spans="19:19" x14ac:dyDescent="0.25">
      <c r="S3540" s="18"/>
    </row>
    <row r="3541" spans="19:19" x14ac:dyDescent="0.25">
      <c r="S3541" s="18"/>
    </row>
    <row r="3542" spans="19:19" x14ac:dyDescent="0.25">
      <c r="S3542" s="18"/>
    </row>
    <row r="3543" spans="19:19" x14ac:dyDescent="0.25">
      <c r="S3543" s="18"/>
    </row>
    <row r="3544" spans="19:19" x14ac:dyDescent="0.25">
      <c r="S3544" s="18"/>
    </row>
    <row r="3545" spans="19:19" x14ac:dyDescent="0.25">
      <c r="S3545" s="18"/>
    </row>
    <row r="3546" spans="19:19" x14ac:dyDescent="0.25">
      <c r="S3546" s="18"/>
    </row>
    <row r="3547" spans="19:19" x14ac:dyDescent="0.25">
      <c r="S3547" s="18"/>
    </row>
    <row r="3548" spans="19:19" x14ac:dyDescent="0.25">
      <c r="S3548" s="18"/>
    </row>
    <row r="3549" spans="19:19" x14ac:dyDescent="0.25">
      <c r="S3549" s="18"/>
    </row>
    <row r="3550" spans="19:19" x14ac:dyDescent="0.25">
      <c r="S3550" s="18"/>
    </row>
    <row r="3551" spans="19:19" x14ac:dyDescent="0.25">
      <c r="S3551" s="18"/>
    </row>
    <row r="3552" spans="19:19" x14ac:dyDescent="0.25">
      <c r="S3552" s="18"/>
    </row>
    <row r="3553" spans="19:19" x14ac:dyDescent="0.25">
      <c r="S3553" s="18"/>
    </row>
    <row r="3554" spans="19:19" x14ac:dyDescent="0.25">
      <c r="S3554" s="18"/>
    </row>
    <row r="3555" spans="19:19" x14ac:dyDescent="0.25">
      <c r="S3555" s="18"/>
    </row>
    <row r="3556" spans="19:19" x14ac:dyDescent="0.25">
      <c r="S3556" s="18"/>
    </row>
    <row r="3557" spans="19:19" x14ac:dyDescent="0.25">
      <c r="S3557" s="18"/>
    </row>
    <row r="3558" spans="19:19" x14ac:dyDescent="0.25">
      <c r="S3558" s="18"/>
    </row>
    <row r="3559" spans="19:19" x14ac:dyDescent="0.25">
      <c r="S3559" s="18"/>
    </row>
    <row r="3560" spans="19:19" x14ac:dyDescent="0.25">
      <c r="S3560" s="18"/>
    </row>
    <row r="3561" spans="19:19" x14ac:dyDescent="0.25">
      <c r="S3561" s="18"/>
    </row>
    <row r="3562" spans="19:19" x14ac:dyDescent="0.25">
      <c r="S3562" s="18"/>
    </row>
    <row r="3563" spans="19:19" x14ac:dyDescent="0.25">
      <c r="S3563" s="18"/>
    </row>
    <row r="3564" spans="19:19" x14ac:dyDescent="0.25">
      <c r="S3564" s="18"/>
    </row>
    <row r="3565" spans="19:19" x14ac:dyDescent="0.25">
      <c r="S3565" s="18"/>
    </row>
    <row r="3566" spans="19:19" x14ac:dyDescent="0.25">
      <c r="S3566" s="18"/>
    </row>
    <row r="3567" spans="19:19" x14ac:dyDescent="0.25">
      <c r="S3567" s="18"/>
    </row>
    <row r="3568" spans="19:19" x14ac:dyDescent="0.25">
      <c r="S3568" s="18"/>
    </row>
    <row r="3569" spans="19:19" x14ac:dyDescent="0.25">
      <c r="S3569" s="18"/>
    </row>
    <row r="3570" spans="19:19" x14ac:dyDescent="0.25">
      <c r="S3570" s="18"/>
    </row>
    <row r="3571" spans="19:19" x14ac:dyDescent="0.25">
      <c r="S3571" s="18"/>
    </row>
    <row r="3572" spans="19:19" x14ac:dyDescent="0.25">
      <c r="S3572" s="18"/>
    </row>
    <row r="3573" spans="19:19" x14ac:dyDescent="0.25">
      <c r="S3573" s="18"/>
    </row>
    <row r="3574" spans="19:19" x14ac:dyDescent="0.25">
      <c r="S3574" s="18"/>
    </row>
    <row r="3575" spans="19:19" x14ac:dyDescent="0.25">
      <c r="S3575" s="18"/>
    </row>
    <row r="3576" spans="19:19" x14ac:dyDescent="0.25">
      <c r="S3576" s="18"/>
    </row>
    <row r="3577" spans="19:19" x14ac:dyDescent="0.25">
      <c r="S3577" s="18"/>
    </row>
    <row r="3578" spans="19:19" x14ac:dyDescent="0.25">
      <c r="S3578" s="18"/>
    </row>
    <row r="3579" spans="19:19" x14ac:dyDescent="0.25">
      <c r="S3579" s="18"/>
    </row>
    <row r="3580" spans="19:19" x14ac:dyDescent="0.25">
      <c r="S3580" s="18"/>
    </row>
    <row r="3581" spans="19:19" x14ac:dyDescent="0.25">
      <c r="S3581" s="18"/>
    </row>
    <row r="3582" spans="19:19" x14ac:dyDescent="0.25">
      <c r="S3582" s="18"/>
    </row>
    <row r="3583" spans="19:19" x14ac:dyDescent="0.25">
      <c r="S3583" s="18"/>
    </row>
    <row r="3584" spans="19:19" x14ac:dyDescent="0.25">
      <c r="S3584" s="18"/>
    </row>
    <row r="3585" spans="19:19" x14ac:dyDescent="0.25">
      <c r="S3585" s="18"/>
    </row>
    <row r="3586" spans="19:19" x14ac:dyDescent="0.25">
      <c r="S3586" s="18"/>
    </row>
    <row r="3587" spans="19:19" x14ac:dyDescent="0.25">
      <c r="S3587" s="18"/>
    </row>
    <row r="3588" spans="19:19" x14ac:dyDescent="0.25">
      <c r="S3588" s="18"/>
    </row>
    <row r="3589" spans="19:19" x14ac:dyDescent="0.25">
      <c r="S3589" s="18"/>
    </row>
    <row r="3590" spans="19:19" x14ac:dyDescent="0.25">
      <c r="S3590" s="18"/>
    </row>
    <row r="3591" spans="19:19" x14ac:dyDescent="0.25">
      <c r="S3591" s="18"/>
    </row>
    <row r="3592" spans="19:19" x14ac:dyDescent="0.25">
      <c r="S3592" s="18"/>
    </row>
    <row r="3593" spans="19:19" x14ac:dyDescent="0.25">
      <c r="S3593" s="18"/>
    </row>
    <row r="3594" spans="19:19" x14ac:dyDescent="0.25">
      <c r="S3594" s="18"/>
    </row>
    <row r="3595" spans="19:19" x14ac:dyDescent="0.25">
      <c r="S3595" s="18"/>
    </row>
    <row r="3596" spans="19:19" x14ac:dyDescent="0.25">
      <c r="S3596" s="18"/>
    </row>
    <row r="3597" spans="19:19" x14ac:dyDescent="0.25">
      <c r="S3597" s="18"/>
    </row>
    <row r="3598" spans="19:19" x14ac:dyDescent="0.25">
      <c r="S3598" s="18"/>
    </row>
    <row r="3599" spans="19:19" x14ac:dyDescent="0.25">
      <c r="S3599" s="18"/>
    </row>
    <row r="3600" spans="19:19" x14ac:dyDescent="0.25">
      <c r="S3600" s="18"/>
    </row>
    <row r="3601" spans="19:19" x14ac:dyDescent="0.25">
      <c r="S3601" s="18"/>
    </row>
    <row r="3602" spans="19:19" x14ac:dyDescent="0.25">
      <c r="S3602" s="18"/>
    </row>
    <row r="3603" spans="19:19" x14ac:dyDescent="0.25">
      <c r="S3603" s="18"/>
    </row>
    <row r="3604" spans="19:19" x14ac:dyDescent="0.25">
      <c r="S3604" s="18"/>
    </row>
    <row r="3605" spans="19:19" x14ac:dyDescent="0.25">
      <c r="S3605" s="18"/>
    </row>
    <row r="3606" spans="19:19" x14ac:dyDescent="0.25">
      <c r="S3606" s="18"/>
    </row>
    <row r="3607" spans="19:19" x14ac:dyDescent="0.25">
      <c r="S3607" s="18"/>
    </row>
    <row r="3608" spans="19:19" x14ac:dyDescent="0.25">
      <c r="S3608" s="18"/>
    </row>
    <row r="3609" spans="19:19" x14ac:dyDescent="0.25">
      <c r="S3609" s="18"/>
    </row>
    <row r="3610" spans="19:19" x14ac:dyDescent="0.25">
      <c r="S3610" s="18"/>
    </row>
    <row r="3611" spans="19:19" x14ac:dyDescent="0.25">
      <c r="S3611" s="18"/>
    </row>
    <row r="3612" spans="19:19" x14ac:dyDescent="0.25">
      <c r="S3612" s="18"/>
    </row>
    <row r="3613" spans="19:19" x14ac:dyDescent="0.25">
      <c r="S3613" s="18"/>
    </row>
    <row r="3614" spans="19:19" x14ac:dyDescent="0.25">
      <c r="S3614" s="18"/>
    </row>
    <row r="3615" spans="19:19" x14ac:dyDescent="0.25">
      <c r="S3615" s="18"/>
    </row>
    <row r="3616" spans="19:19" x14ac:dyDescent="0.25">
      <c r="S3616" s="18"/>
    </row>
    <row r="3617" spans="19:19" x14ac:dyDescent="0.25">
      <c r="S3617" s="18"/>
    </row>
    <row r="3618" spans="19:19" x14ac:dyDescent="0.25">
      <c r="S3618" s="18"/>
    </row>
    <row r="3619" spans="19:19" x14ac:dyDescent="0.25">
      <c r="S3619" s="18"/>
    </row>
    <row r="3620" spans="19:19" x14ac:dyDescent="0.25">
      <c r="S3620" s="18"/>
    </row>
    <row r="3621" spans="19:19" x14ac:dyDescent="0.25">
      <c r="S3621" s="18"/>
    </row>
    <row r="3622" spans="19:19" x14ac:dyDescent="0.25">
      <c r="S3622" s="18"/>
    </row>
    <row r="3623" spans="19:19" x14ac:dyDescent="0.25">
      <c r="S3623" s="18"/>
    </row>
    <row r="3624" spans="19:19" x14ac:dyDescent="0.25">
      <c r="S3624" s="18"/>
    </row>
    <row r="3625" spans="19:19" x14ac:dyDescent="0.25">
      <c r="S3625" s="18"/>
    </row>
    <row r="3626" spans="19:19" x14ac:dyDescent="0.25">
      <c r="S3626" s="18"/>
    </row>
    <row r="3627" spans="19:19" x14ac:dyDescent="0.25">
      <c r="S3627" s="18"/>
    </row>
    <row r="3628" spans="19:19" x14ac:dyDescent="0.25">
      <c r="S3628" s="18"/>
    </row>
    <row r="3629" spans="19:19" x14ac:dyDescent="0.25">
      <c r="S3629" s="18"/>
    </row>
    <row r="3630" spans="19:19" x14ac:dyDescent="0.25">
      <c r="S3630" s="18"/>
    </row>
    <row r="3631" spans="19:19" x14ac:dyDescent="0.25">
      <c r="S3631" s="18"/>
    </row>
    <row r="3632" spans="19:19" x14ac:dyDescent="0.25">
      <c r="S3632" s="18"/>
    </row>
    <row r="3633" spans="19:19" x14ac:dyDescent="0.25">
      <c r="S3633" s="18"/>
    </row>
    <row r="3634" spans="19:19" x14ac:dyDescent="0.25">
      <c r="S3634" s="18"/>
    </row>
    <row r="3635" spans="19:19" x14ac:dyDescent="0.25">
      <c r="S3635" s="18"/>
    </row>
    <row r="3636" spans="19:19" x14ac:dyDescent="0.25">
      <c r="S3636" s="18"/>
    </row>
    <row r="3637" spans="19:19" x14ac:dyDescent="0.25">
      <c r="S3637" s="18"/>
    </row>
    <row r="3638" spans="19:19" x14ac:dyDescent="0.25">
      <c r="S3638" s="18"/>
    </row>
    <row r="3639" spans="19:19" x14ac:dyDescent="0.25">
      <c r="S3639" s="18"/>
    </row>
    <row r="3640" spans="19:19" x14ac:dyDescent="0.25">
      <c r="S3640" s="18"/>
    </row>
    <row r="3641" spans="19:19" x14ac:dyDescent="0.25">
      <c r="S3641" s="18"/>
    </row>
    <row r="3642" spans="19:19" x14ac:dyDescent="0.25">
      <c r="S3642" s="18"/>
    </row>
    <row r="3643" spans="19:19" x14ac:dyDescent="0.25">
      <c r="S3643" s="18"/>
    </row>
    <row r="3644" spans="19:19" x14ac:dyDescent="0.25">
      <c r="S3644" s="18"/>
    </row>
    <row r="3645" spans="19:19" x14ac:dyDescent="0.25">
      <c r="S3645" s="18"/>
    </row>
    <row r="3646" spans="19:19" x14ac:dyDescent="0.25">
      <c r="S3646" s="18"/>
    </row>
    <row r="3647" spans="19:19" x14ac:dyDescent="0.25">
      <c r="S3647" s="18"/>
    </row>
    <row r="3648" spans="19:19" x14ac:dyDescent="0.25">
      <c r="S3648" s="18"/>
    </row>
    <row r="3649" spans="19:19" x14ac:dyDescent="0.25">
      <c r="S3649" s="18"/>
    </row>
    <row r="3650" spans="19:19" x14ac:dyDescent="0.25">
      <c r="S3650" s="18"/>
    </row>
    <row r="3651" spans="19:19" x14ac:dyDescent="0.25">
      <c r="S3651" s="18"/>
    </row>
    <row r="3652" spans="19:19" x14ac:dyDescent="0.25">
      <c r="S3652" s="18"/>
    </row>
    <row r="3653" spans="19:19" x14ac:dyDescent="0.25">
      <c r="S3653" s="18"/>
    </row>
    <row r="3654" spans="19:19" x14ac:dyDescent="0.25">
      <c r="S3654" s="18"/>
    </row>
    <row r="3655" spans="19:19" x14ac:dyDescent="0.25">
      <c r="S3655" s="18"/>
    </row>
    <row r="3656" spans="19:19" x14ac:dyDescent="0.25">
      <c r="S3656" s="18"/>
    </row>
    <row r="3657" spans="19:19" x14ac:dyDescent="0.25">
      <c r="S3657" s="18"/>
    </row>
    <row r="3658" spans="19:19" x14ac:dyDescent="0.25">
      <c r="S3658" s="18"/>
    </row>
    <row r="3659" spans="19:19" x14ac:dyDescent="0.25">
      <c r="S3659" s="18"/>
    </row>
    <row r="3660" spans="19:19" x14ac:dyDescent="0.25">
      <c r="S3660" s="18"/>
    </row>
    <row r="3661" spans="19:19" x14ac:dyDescent="0.25">
      <c r="S3661" s="18"/>
    </row>
    <row r="3662" spans="19:19" x14ac:dyDescent="0.25">
      <c r="S3662" s="18"/>
    </row>
    <row r="3663" spans="19:19" x14ac:dyDescent="0.25">
      <c r="S3663" s="18"/>
    </row>
    <row r="3664" spans="19:19" x14ac:dyDescent="0.25">
      <c r="S3664" s="18"/>
    </row>
    <row r="3665" spans="19:19" x14ac:dyDescent="0.25">
      <c r="S3665" s="18"/>
    </row>
    <row r="3666" spans="19:19" x14ac:dyDescent="0.25">
      <c r="S3666" s="18"/>
    </row>
    <row r="3667" spans="19:19" x14ac:dyDescent="0.25">
      <c r="S3667" s="18"/>
    </row>
    <row r="3668" spans="19:19" x14ac:dyDescent="0.25">
      <c r="S3668" s="18"/>
    </row>
    <row r="3669" spans="19:19" x14ac:dyDescent="0.25">
      <c r="S3669" s="18"/>
    </row>
    <row r="3670" spans="19:19" x14ac:dyDescent="0.25">
      <c r="S3670" s="18"/>
    </row>
    <row r="3671" spans="19:19" x14ac:dyDescent="0.25">
      <c r="S3671" s="18"/>
    </row>
    <row r="3672" spans="19:19" x14ac:dyDescent="0.25">
      <c r="S3672" s="18"/>
    </row>
    <row r="3673" spans="19:19" x14ac:dyDescent="0.25">
      <c r="S3673" s="18"/>
    </row>
    <row r="3674" spans="19:19" x14ac:dyDescent="0.25">
      <c r="S3674" s="18"/>
    </row>
    <row r="3675" spans="19:19" x14ac:dyDescent="0.25">
      <c r="S3675" s="18"/>
    </row>
    <row r="3676" spans="19:19" x14ac:dyDescent="0.25">
      <c r="S3676" s="18"/>
    </row>
    <row r="3677" spans="19:19" x14ac:dyDescent="0.25">
      <c r="S3677" s="18"/>
    </row>
    <row r="3678" spans="19:19" x14ac:dyDescent="0.25">
      <c r="S3678" s="18"/>
    </row>
    <row r="3679" spans="19:19" x14ac:dyDescent="0.25">
      <c r="S3679" s="18"/>
    </row>
    <row r="3680" spans="19:19" x14ac:dyDescent="0.25">
      <c r="S3680" s="18"/>
    </row>
    <row r="3681" spans="19:19" x14ac:dyDescent="0.25">
      <c r="S3681" s="18"/>
    </row>
    <row r="3682" spans="19:19" x14ac:dyDescent="0.25">
      <c r="S3682" s="18"/>
    </row>
    <row r="3683" spans="19:19" x14ac:dyDescent="0.25">
      <c r="S3683" s="18"/>
    </row>
    <row r="3684" spans="19:19" x14ac:dyDescent="0.25">
      <c r="S3684" s="18"/>
    </row>
    <row r="3685" spans="19:19" x14ac:dyDescent="0.25">
      <c r="S3685" s="18"/>
    </row>
    <row r="3686" spans="19:19" x14ac:dyDescent="0.25">
      <c r="S3686" s="18"/>
    </row>
    <row r="3687" spans="19:19" x14ac:dyDescent="0.25">
      <c r="S3687" s="18"/>
    </row>
    <row r="3688" spans="19:19" x14ac:dyDescent="0.25">
      <c r="S3688" s="18"/>
    </row>
    <row r="3689" spans="19:19" x14ac:dyDescent="0.25">
      <c r="S3689" s="18"/>
    </row>
    <row r="3690" spans="19:19" x14ac:dyDescent="0.25">
      <c r="S3690" s="18"/>
    </row>
    <row r="3691" spans="19:19" x14ac:dyDescent="0.25">
      <c r="S3691" s="18"/>
    </row>
    <row r="3692" spans="19:19" x14ac:dyDescent="0.25">
      <c r="S3692" s="18"/>
    </row>
    <row r="3693" spans="19:19" x14ac:dyDescent="0.25">
      <c r="S3693" s="18"/>
    </row>
    <row r="3694" spans="19:19" x14ac:dyDescent="0.25">
      <c r="S3694" s="18"/>
    </row>
    <row r="3695" spans="19:19" x14ac:dyDescent="0.25">
      <c r="S3695" s="18"/>
    </row>
    <row r="3696" spans="19:19" x14ac:dyDescent="0.25">
      <c r="S3696" s="18"/>
    </row>
    <row r="3697" spans="19:19" x14ac:dyDescent="0.25">
      <c r="S3697" s="18"/>
    </row>
    <row r="3698" spans="19:19" x14ac:dyDescent="0.25">
      <c r="S3698" s="18"/>
    </row>
    <row r="3699" spans="19:19" x14ac:dyDescent="0.25">
      <c r="S3699" s="18"/>
    </row>
    <row r="3700" spans="19:19" x14ac:dyDescent="0.25">
      <c r="S3700" s="18"/>
    </row>
    <row r="3701" spans="19:19" x14ac:dyDescent="0.25">
      <c r="S3701" s="18"/>
    </row>
    <row r="3702" spans="19:19" x14ac:dyDescent="0.25">
      <c r="S3702" s="18"/>
    </row>
    <row r="3703" spans="19:19" x14ac:dyDescent="0.25">
      <c r="S3703" s="18"/>
    </row>
    <row r="3704" spans="19:19" x14ac:dyDescent="0.25">
      <c r="S3704" s="18"/>
    </row>
    <row r="3705" spans="19:19" x14ac:dyDescent="0.25">
      <c r="S3705" s="18"/>
    </row>
    <row r="3706" spans="19:19" x14ac:dyDescent="0.25">
      <c r="S3706" s="18"/>
    </row>
    <row r="3707" spans="19:19" x14ac:dyDescent="0.25">
      <c r="S3707" s="18"/>
    </row>
    <row r="3708" spans="19:19" x14ac:dyDescent="0.25">
      <c r="S3708" s="18"/>
    </row>
    <row r="3709" spans="19:19" x14ac:dyDescent="0.25">
      <c r="S3709" s="18"/>
    </row>
    <row r="3710" spans="19:19" x14ac:dyDescent="0.25">
      <c r="S3710" s="18"/>
    </row>
    <row r="3711" spans="19:19" x14ac:dyDescent="0.25">
      <c r="S3711" s="18"/>
    </row>
    <row r="3712" spans="19:19" x14ac:dyDescent="0.25">
      <c r="S3712" s="18"/>
    </row>
    <row r="3713" spans="19:19" x14ac:dyDescent="0.25">
      <c r="S3713" s="18"/>
    </row>
    <row r="3714" spans="19:19" x14ac:dyDescent="0.25">
      <c r="S3714" s="18"/>
    </row>
    <row r="3715" spans="19:19" x14ac:dyDescent="0.25">
      <c r="S3715" s="18"/>
    </row>
    <row r="3716" spans="19:19" x14ac:dyDescent="0.25">
      <c r="S3716" s="18"/>
    </row>
    <row r="3717" spans="19:19" x14ac:dyDescent="0.25">
      <c r="S3717" s="18"/>
    </row>
    <row r="3718" spans="19:19" x14ac:dyDescent="0.25">
      <c r="S3718" s="18"/>
    </row>
    <row r="3719" spans="19:19" x14ac:dyDescent="0.25">
      <c r="S3719" s="18"/>
    </row>
    <row r="3720" spans="19:19" x14ac:dyDescent="0.25">
      <c r="S3720" s="18"/>
    </row>
    <row r="3721" spans="19:19" x14ac:dyDescent="0.25">
      <c r="S3721" s="18"/>
    </row>
    <row r="3722" spans="19:19" x14ac:dyDescent="0.25">
      <c r="S3722" s="18"/>
    </row>
    <row r="3723" spans="19:19" x14ac:dyDescent="0.25">
      <c r="S3723" s="18"/>
    </row>
    <row r="3724" spans="19:19" x14ac:dyDescent="0.25">
      <c r="S3724" s="18"/>
    </row>
    <row r="3725" spans="19:19" x14ac:dyDescent="0.25">
      <c r="S3725" s="18"/>
    </row>
    <row r="3726" spans="19:19" x14ac:dyDescent="0.25">
      <c r="S3726" s="18"/>
    </row>
    <row r="3727" spans="19:19" x14ac:dyDescent="0.25">
      <c r="S3727" s="18"/>
    </row>
    <row r="3728" spans="19:19" x14ac:dyDescent="0.25">
      <c r="S3728" s="18"/>
    </row>
    <row r="3729" spans="19:19" x14ac:dyDescent="0.25">
      <c r="S3729" s="18"/>
    </row>
    <row r="3730" spans="19:19" x14ac:dyDescent="0.25">
      <c r="S3730" s="18"/>
    </row>
    <row r="3731" spans="19:19" x14ac:dyDescent="0.25">
      <c r="S3731" s="18"/>
    </row>
    <row r="3732" spans="19:19" x14ac:dyDescent="0.25">
      <c r="S3732" s="18"/>
    </row>
    <row r="3733" spans="19:19" x14ac:dyDescent="0.25">
      <c r="S3733" s="18"/>
    </row>
    <row r="3734" spans="19:19" x14ac:dyDescent="0.25">
      <c r="S3734" s="18"/>
    </row>
    <row r="3735" spans="19:19" x14ac:dyDescent="0.25">
      <c r="S3735" s="18"/>
    </row>
    <row r="3736" spans="19:19" x14ac:dyDescent="0.25">
      <c r="S3736" s="18"/>
    </row>
    <row r="3737" spans="19:19" x14ac:dyDescent="0.25">
      <c r="S3737" s="18"/>
    </row>
    <row r="3738" spans="19:19" x14ac:dyDescent="0.25">
      <c r="S3738" s="18"/>
    </row>
    <row r="3739" spans="19:19" x14ac:dyDescent="0.25">
      <c r="S3739" s="18"/>
    </row>
    <row r="3740" spans="19:19" x14ac:dyDescent="0.25">
      <c r="S3740" s="18"/>
    </row>
    <row r="3741" spans="19:19" x14ac:dyDescent="0.25">
      <c r="S3741" s="18"/>
    </row>
    <row r="3742" spans="19:19" x14ac:dyDescent="0.25">
      <c r="S3742" s="18"/>
    </row>
    <row r="3743" spans="19:19" x14ac:dyDescent="0.25">
      <c r="S3743" s="18"/>
    </row>
    <row r="3744" spans="19:19" x14ac:dyDescent="0.25">
      <c r="S3744" s="18"/>
    </row>
    <row r="3745" spans="19:19" x14ac:dyDescent="0.25">
      <c r="S3745" s="18"/>
    </row>
    <row r="3746" spans="19:19" x14ac:dyDescent="0.25">
      <c r="S3746" s="18"/>
    </row>
    <row r="3747" spans="19:19" x14ac:dyDescent="0.25">
      <c r="S3747" s="18"/>
    </row>
    <row r="3748" spans="19:19" x14ac:dyDescent="0.25">
      <c r="S3748" s="18"/>
    </row>
    <row r="3749" spans="19:19" x14ac:dyDescent="0.25">
      <c r="S3749" s="18"/>
    </row>
    <row r="3750" spans="19:19" x14ac:dyDescent="0.25">
      <c r="S3750" s="18"/>
    </row>
    <row r="3751" spans="19:19" x14ac:dyDescent="0.25">
      <c r="S3751" s="18"/>
    </row>
    <row r="3752" spans="19:19" x14ac:dyDescent="0.25">
      <c r="S3752" s="18"/>
    </row>
    <row r="3753" spans="19:19" x14ac:dyDescent="0.25">
      <c r="S3753" s="18"/>
    </row>
    <row r="3754" spans="19:19" x14ac:dyDescent="0.25">
      <c r="S3754" s="18"/>
    </row>
    <row r="3755" spans="19:19" x14ac:dyDescent="0.25">
      <c r="S3755" s="18"/>
    </row>
    <row r="3756" spans="19:19" x14ac:dyDescent="0.25">
      <c r="S3756" s="18"/>
    </row>
    <row r="3757" spans="19:19" x14ac:dyDescent="0.25">
      <c r="S3757" s="18"/>
    </row>
    <row r="3758" spans="19:19" x14ac:dyDescent="0.25">
      <c r="S3758" s="18"/>
    </row>
    <row r="3759" spans="19:19" x14ac:dyDescent="0.25">
      <c r="S3759" s="18"/>
    </row>
    <row r="3760" spans="19:19" x14ac:dyDescent="0.25">
      <c r="S3760" s="18"/>
    </row>
    <row r="3761" spans="19:19" x14ac:dyDescent="0.25">
      <c r="S3761" s="18"/>
    </row>
    <row r="3762" spans="19:19" x14ac:dyDescent="0.25">
      <c r="S3762" s="18"/>
    </row>
    <row r="3763" spans="19:19" x14ac:dyDescent="0.25">
      <c r="S3763" s="18"/>
    </row>
    <row r="3764" spans="19:19" x14ac:dyDescent="0.25">
      <c r="S3764" s="18"/>
    </row>
    <row r="3765" spans="19:19" x14ac:dyDescent="0.25">
      <c r="S3765" s="18"/>
    </row>
    <row r="3766" spans="19:19" x14ac:dyDescent="0.25">
      <c r="S3766" s="18"/>
    </row>
    <row r="3767" spans="19:19" x14ac:dyDescent="0.25">
      <c r="S3767" s="18"/>
    </row>
    <row r="3768" spans="19:19" x14ac:dyDescent="0.25">
      <c r="S3768" s="18"/>
    </row>
    <row r="3769" spans="19:19" x14ac:dyDescent="0.25">
      <c r="S3769" s="18"/>
    </row>
    <row r="3770" spans="19:19" x14ac:dyDescent="0.25">
      <c r="S3770" s="18"/>
    </row>
    <row r="3771" spans="19:19" x14ac:dyDescent="0.25">
      <c r="S3771" s="18"/>
    </row>
    <row r="3772" spans="19:19" x14ac:dyDescent="0.25">
      <c r="S3772" s="18"/>
    </row>
    <row r="3773" spans="19:19" x14ac:dyDescent="0.25">
      <c r="S3773" s="18"/>
    </row>
    <row r="3774" spans="19:19" x14ac:dyDescent="0.25">
      <c r="S3774" s="18"/>
    </row>
    <row r="3775" spans="19:19" x14ac:dyDescent="0.25">
      <c r="S3775" s="18"/>
    </row>
    <row r="3776" spans="19:19" x14ac:dyDescent="0.25">
      <c r="S3776" s="18"/>
    </row>
    <row r="3777" spans="19:19" x14ac:dyDescent="0.25">
      <c r="S3777" s="18"/>
    </row>
    <row r="3778" spans="19:19" x14ac:dyDescent="0.25">
      <c r="S3778" s="18"/>
    </row>
    <row r="3779" spans="19:19" x14ac:dyDescent="0.25">
      <c r="S3779" s="18"/>
    </row>
    <row r="3780" spans="19:19" x14ac:dyDescent="0.25">
      <c r="S3780" s="18"/>
    </row>
    <row r="3781" spans="19:19" x14ac:dyDescent="0.25">
      <c r="S3781" s="18"/>
    </row>
    <row r="3782" spans="19:19" x14ac:dyDescent="0.25">
      <c r="S3782" s="18"/>
    </row>
    <row r="3783" spans="19:19" x14ac:dyDescent="0.25">
      <c r="S3783" s="18"/>
    </row>
    <row r="3784" spans="19:19" x14ac:dyDescent="0.25">
      <c r="S3784" s="18"/>
    </row>
    <row r="3785" spans="19:19" x14ac:dyDescent="0.25">
      <c r="S3785" s="18"/>
    </row>
    <row r="3786" spans="19:19" x14ac:dyDescent="0.25">
      <c r="S3786" s="18"/>
    </row>
    <row r="3787" spans="19:19" x14ac:dyDescent="0.25">
      <c r="S3787" s="18"/>
    </row>
    <row r="3788" spans="19:19" x14ac:dyDescent="0.25">
      <c r="S3788" s="18"/>
    </row>
    <row r="3789" spans="19:19" x14ac:dyDescent="0.25">
      <c r="S3789" s="18"/>
    </row>
    <row r="3790" spans="19:19" x14ac:dyDescent="0.25">
      <c r="S3790" s="18"/>
    </row>
    <row r="3791" spans="19:19" x14ac:dyDescent="0.25">
      <c r="S3791" s="18"/>
    </row>
    <row r="3792" spans="19:19" x14ac:dyDescent="0.25">
      <c r="S3792" s="18"/>
    </row>
    <row r="3793" spans="19:19" x14ac:dyDescent="0.25">
      <c r="S3793" s="18"/>
    </row>
    <row r="3794" spans="19:19" x14ac:dyDescent="0.25">
      <c r="S3794" s="18"/>
    </row>
    <row r="3795" spans="19:19" x14ac:dyDescent="0.25">
      <c r="S3795" s="18"/>
    </row>
    <row r="3796" spans="19:19" x14ac:dyDescent="0.25">
      <c r="S3796" s="18"/>
    </row>
    <row r="3797" spans="19:19" x14ac:dyDescent="0.25">
      <c r="S3797" s="18"/>
    </row>
    <row r="3798" spans="19:19" x14ac:dyDescent="0.25">
      <c r="S3798" s="18"/>
    </row>
    <row r="3799" spans="19:19" x14ac:dyDescent="0.25">
      <c r="S3799" s="18"/>
    </row>
    <row r="3800" spans="19:19" x14ac:dyDescent="0.25">
      <c r="S3800" s="18"/>
    </row>
    <row r="3801" spans="19:19" x14ac:dyDescent="0.25">
      <c r="S3801" s="18"/>
    </row>
    <row r="3802" spans="19:19" x14ac:dyDescent="0.25">
      <c r="S3802" s="18"/>
    </row>
    <row r="3803" spans="19:19" x14ac:dyDescent="0.25">
      <c r="S3803" s="18"/>
    </row>
    <row r="3804" spans="19:19" x14ac:dyDescent="0.25">
      <c r="S3804" s="18"/>
    </row>
    <row r="3805" spans="19:19" x14ac:dyDescent="0.25">
      <c r="S3805" s="18"/>
    </row>
    <row r="3806" spans="19:19" x14ac:dyDescent="0.25">
      <c r="S3806" s="18"/>
    </row>
    <row r="3807" spans="19:19" x14ac:dyDescent="0.25">
      <c r="S3807" s="18"/>
    </row>
    <row r="3808" spans="19:19" x14ac:dyDescent="0.25">
      <c r="S3808" s="18"/>
    </row>
    <row r="3809" spans="19:19" x14ac:dyDescent="0.25">
      <c r="S3809" s="18"/>
    </row>
    <row r="3810" spans="19:19" x14ac:dyDescent="0.25">
      <c r="S3810" s="18"/>
    </row>
    <row r="3811" spans="19:19" x14ac:dyDescent="0.25">
      <c r="S3811" s="18"/>
    </row>
    <row r="3812" spans="19:19" x14ac:dyDescent="0.25">
      <c r="S3812" s="18"/>
    </row>
    <row r="3813" spans="19:19" x14ac:dyDescent="0.25">
      <c r="S3813" s="18"/>
    </row>
    <row r="3814" spans="19:19" x14ac:dyDescent="0.25">
      <c r="S3814" s="18"/>
    </row>
    <row r="3815" spans="19:19" x14ac:dyDescent="0.25">
      <c r="S3815" s="18"/>
    </row>
    <row r="3816" spans="19:19" x14ac:dyDescent="0.25">
      <c r="S3816" s="18"/>
    </row>
    <row r="3817" spans="19:19" x14ac:dyDescent="0.25">
      <c r="S3817" s="18"/>
    </row>
    <row r="3818" spans="19:19" x14ac:dyDescent="0.25">
      <c r="S3818" s="18"/>
    </row>
    <row r="3819" spans="19:19" x14ac:dyDescent="0.25">
      <c r="S3819" s="18"/>
    </row>
    <row r="3820" spans="19:19" x14ac:dyDescent="0.25">
      <c r="S3820" s="18"/>
    </row>
    <row r="3821" spans="19:19" x14ac:dyDescent="0.25">
      <c r="S3821" s="18"/>
    </row>
    <row r="3822" spans="19:19" x14ac:dyDescent="0.25">
      <c r="S3822" s="18"/>
    </row>
    <row r="3823" spans="19:19" x14ac:dyDescent="0.25">
      <c r="S3823" s="18"/>
    </row>
    <row r="3824" spans="19:19" x14ac:dyDescent="0.25">
      <c r="S3824" s="18"/>
    </row>
    <row r="3825" spans="19:19" x14ac:dyDescent="0.25">
      <c r="S3825" s="18"/>
    </row>
    <row r="3826" spans="19:19" x14ac:dyDescent="0.25">
      <c r="S3826" s="18"/>
    </row>
    <row r="3827" spans="19:19" x14ac:dyDescent="0.25">
      <c r="S3827" s="18"/>
    </row>
    <row r="3828" spans="19:19" x14ac:dyDescent="0.25">
      <c r="S3828" s="18"/>
    </row>
    <row r="3829" spans="19:19" x14ac:dyDescent="0.25">
      <c r="S3829" s="18"/>
    </row>
    <row r="3830" spans="19:19" x14ac:dyDescent="0.25">
      <c r="S3830" s="18"/>
    </row>
    <row r="3831" spans="19:19" x14ac:dyDescent="0.25">
      <c r="S3831" s="18"/>
    </row>
    <row r="3832" spans="19:19" x14ac:dyDescent="0.25">
      <c r="S3832" s="18"/>
    </row>
    <row r="3833" spans="19:19" x14ac:dyDescent="0.25">
      <c r="S3833" s="18"/>
    </row>
    <row r="3834" spans="19:19" x14ac:dyDescent="0.25">
      <c r="S3834" s="18"/>
    </row>
    <row r="3835" spans="19:19" x14ac:dyDescent="0.25">
      <c r="S3835" s="18"/>
    </row>
    <row r="3836" spans="19:19" x14ac:dyDescent="0.25">
      <c r="S3836" s="18"/>
    </row>
    <row r="3837" spans="19:19" x14ac:dyDescent="0.25">
      <c r="S3837" s="18"/>
    </row>
    <row r="3838" spans="19:19" x14ac:dyDescent="0.25">
      <c r="S3838" s="18"/>
    </row>
    <row r="3839" spans="19:19" x14ac:dyDescent="0.25">
      <c r="S3839" s="18"/>
    </row>
    <row r="3840" spans="19:19" x14ac:dyDescent="0.25">
      <c r="S3840" s="18"/>
    </row>
    <row r="3841" spans="19:19" x14ac:dyDescent="0.25">
      <c r="S3841" s="18"/>
    </row>
    <row r="3842" spans="19:19" x14ac:dyDescent="0.25">
      <c r="S3842" s="18"/>
    </row>
    <row r="3843" spans="19:19" x14ac:dyDescent="0.25">
      <c r="S3843" s="18"/>
    </row>
    <row r="3844" spans="19:19" x14ac:dyDescent="0.25">
      <c r="S3844" s="18"/>
    </row>
    <row r="3845" spans="19:19" x14ac:dyDescent="0.25">
      <c r="S3845" s="18"/>
    </row>
    <row r="3846" spans="19:19" x14ac:dyDescent="0.25">
      <c r="S3846" s="18"/>
    </row>
    <row r="3847" spans="19:19" x14ac:dyDescent="0.25">
      <c r="S3847" s="18"/>
    </row>
    <row r="3848" spans="19:19" x14ac:dyDescent="0.25">
      <c r="S3848" s="18"/>
    </row>
    <row r="3849" spans="19:19" x14ac:dyDescent="0.25">
      <c r="S3849" s="18"/>
    </row>
    <row r="3850" spans="19:19" x14ac:dyDescent="0.25">
      <c r="S3850" s="18"/>
    </row>
    <row r="3851" spans="19:19" x14ac:dyDescent="0.25">
      <c r="S3851" s="18"/>
    </row>
    <row r="3852" spans="19:19" x14ac:dyDescent="0.25">
      <c r="S3852" s="18"/>
    </row>
    <row r="3853" spans="19:19" x14ac:dyDescent="0.25">
      <c r="S3853" s="18"/>
    </row>
    <row r="3854" spans="19:19" x14ac:dyDescent="0.25">
      <c r="S3854" s="18"/>
    </row>
    <row r="3855" spans="19:19" x14ac:dyDescent="0.25">
      <c r="S3855" s="18"/>
    </row>
    <row r="3856" spans="19:19" x14ac:dyDescent="0.25">
      <c r="S3856" s="18"/>
    </row>
    <row r="3857" spans="19:19" x14ac:dyDescent="0.25">
      <c r="S3857" s="18"/>
    </row>
    <row r="3858" spans="19:19" x14ac:dyDescent="0.25">
      <c r="S3858" s="18"/>
    </row>
    <row r="3859" spans="19:19" x14ac:dyDescent="0.25">
      <c r="S3859" s="18"/>
    </row>
    <row r="3860" spans="19:19" x14ac:dyDescent="0.25">
      <c r="S3860" s="18"/>
    </row>
    <row r="3861" spans="19:19" x14ac:dyDescent="0.25">
      <c r="S3861" s="18"/>
    </row>
    <row r="3862" spans="19:19" x14ac:dyDescent="0.25">
      <c r="S3862" s="18"/>
    </row>
    <row r="3863" spans="19:19" x14ac:dyDescent="0.25">
      <c r="S3863" s="18"/>
    </row>
    <row r="3864" spans="19:19" x14ac:dyDescent="0.25">
      <c r="S3864" s="18"/>
    </row>
    <row r="3865" spans="19:19" x14ac:dyDescent="0.25">
      <c r="S3865" s="18"/>
    </row>
    <row r="3866" spans="19:19" x14ac:dyDescent="0.25">
      <c r="S3866" s="18"/>
    </row>
    <row r="3867" spans="19:19" x14ac:dyDescent="0.25">
      <c r="S3867" s="18"/>
    </row>
    <row r="3868" spans="19:19" x14ac:dyDescent="0.25">
      <c r="S3868" s="18"/>
    </row>
    <row r="3869" spans="19:19" x14ac:dyDescent="0.25">
      <c r="S3869" s="18"/>
    </row>
    <row r="3870" spans="19:19" x14ac:dyDescent="0.25">
      <c r="S3870" s="18"/>
    </row>
    <row r="3871" spans="19:19" x14ac:dyDescent="0.25">
      <c r="S3871" s="18"/>
    </row>
    <row r="3872" spans="19:19" x14ac:dyDescent="0.25">
      <c r="S3872" s="18"/>
    </row>
    <row r="3873" spans="19:19" x14ac:dyDescent="0.25">
      <c r="S3873" s="18"/>
    </row>
    <row r="3874" spans="19:19" x14ac:dyDescent="0.25">
      <c r="S3874" s="18"/>
    </row>
    <row r="3875" spans="19:19" x14ac:dyDescent="0.25">
      <c r="S3875" s="18"/>
    </row>
    <row r="3876" spans="19:19" x14ac:dyDescent="0.25">
      <c r="S3876" s="18"/>
    </row>
    <row r="3877" spans="19:19" x14ac:dyDescent="0.25">
      <c r="S3877" s="18"/>
    </row>
    <row r="3878" spans="19:19" x14ac:dyDescent="0.25">
      <c r="S3878" s="18"/>
    </row>
    <row r="3879" spans="19:19" x14ac:dyDescent="0.25">
      <c r="S3879" s="18"/>
    </row>
    <row r="3880" spans="19:19" x14ac:dyDescent="0.25">
      <c r="S3880" s="18"/>
    </row>
    <row r="3881" spans="19:19" x14ac:dyDescent="0.25">
      <c r="S3881" s="18"/>
    </row>
    <row r="3882" spans="19:19" x14ac:dyDescent="0.25">
      <c r="S3882" s="18"/>
    </row>
    <row r="3883" spans="19:19" x14ac:dyDescent="0.25">
      <c r="S3883" s="18"/>
    </row>
    <row r="3884" spans="19:19" x14ac:dyDescent="0.25">
      <c r="S3884" s="18"/>
    </row>
    <row r="3885" spans="19:19" x14ac:dyDescent="0.25">
      <c r="S3885" s="18"/>
    </row>
    <row r="3886" spans="19:19" x14ac:dyDescent="0.25">
      <c r="S3886" s="18"/>
    </row>
    <row r="3887" spans="19:19" x14ac:dyDescent="0.25">
      <c r="S3887" s="18"/>
    </row>
    <row r="3888" spans="19:19" x14ac:dyDescent="0.25">
      <c r="S3888" s="18"/>
    </row>
    <row r="3889" spans="19:19" x14ac:dyDescent="0.25">
      <c r="S3889" s="18"/>
    </row>
    <row r="3890" spans="19:19" x14ac:dyDescent="0.25">
      <c r="S3890" s="18"/>
    </row>
    <row r="3891" spans="19:19" x14ac:dyDescent="0.25">
      <c r="S3891" s="18"/>
    </row>
    <row r="3892" spans="19:19" x14ac:dyDescent="0.25">
      <c r="S3892" s="18"/>
    </row>
    <row r="3893" spans="19:19" x14ac:dyDescent="0.25">
      <c r="S3893" s="18"/>
    </row>
    <row r="3894" spans="19:19" x14ac:dyDescent="0.25">
      <c r="S3894" s="18"/>
    </row>
    <row r="3895" spans="19:19" x14ac:dyDescent="0.25">
      <c r="S3895" s="18"/>
    </row>
    <row r="3896" spans="19:19" x14ac:dyDescent="0.25">
      <c r="S3896" s="18"/>
    </row>
    <row r="3897" spans="19:19" x14ac:dyDescent="0.25">
      <c r="S3897" s="18"/>
    </row>
    <row r="3898" spans="19:19" x14ac:dyDescent="0.25">
      <c r="S3898" s="18"/>
    </row>
    <row r="3899" spans="19:19" x14ac:dyDescent="0.25">
      <c r="S3899" s="18"/>
    </row>
    <row r="3900" spans="19:19" x14ac:dyDescent="0.25">
      <c r="S3900" s="18"/>
    </row>
    <row r="3901" spans="19:19" x14ac:dyDescent="0.25">
      <c r="S3901" s="18"/>
    </row>
    <row r="3902" spans="19:19" x14ac:dyDescent="0.25">
      <c r="S3902" s="18"/>
    </row>
    <row r="3903" spans="19:19" x14ac:dyDescent="0.25">
      <c r="S3903" s="18"/>
    </row>
    <row r="3904" spans="19:19" x14ac:dyDescent="0.25">
      <c r="S3904" s="18"/>
    </row>
    <row r="3905" spans="19:19" x14ac:dyDescent="0.25">
      <c r="S3905" s="18"/>
    </row>
    <row r="3906" spans="19:19" x14ac:dyDescent="0.25">
      <c r="S3906" s="18"/>
    </row>
    <row r="3907" spans="19:19" x14ac:dyDescent="0.25">
      <c r="S3907" s="18"/>
    </row>
    <row r="3908" spans="19:19" x14ac:dyDescent="0.25">
      <c r="S3908" s="18"/>
    </row>
    <row r="3909" spans="19:19" x14ac:dyDescent="0.25">
      <c r="S3909" s="18"/>
    </row>
    <row r="3910" spans="19:19" x14ac:dyDescent="0.25">
      <c r="S3910" s="18"/>
    </row>
    <row r="3911" spans="19:19" x14ac:dyDescent="0.25">
      <c r="S3911" s="18"/>
    </row>
    <row r="3912" spans="19:19" x14ac:dyDescent="0.25">
      <c r="S3912" s="18"/>
    </row>
    <row r="3913" spans="19:19" x14ac:dyDescent="0.25">
      <c r="S3913" s="18"/>
    </row>
    <row r="3914" spans="19:19" x14ac:dyDescent="0.25">
      <c r="S3914" s="18"/>
    </row>
    <row r="3915" spans="19:19" x14ac:dyDescent="0.25">
      <c r="S3915" s="18"/>
    </row>
    <row r="3916" spans="19:19" x14ac:dyDescent="0.25">
      <c r="S3916" s="18"/>
    </row>
    <row r="3917" spans="19:19" x14ac:dyDescent="0.25">
      <c r="S3917" s="18"/>
    </row>
    <row r="3918" spans="19:19" x14ac:dyDescent="0.25">
      <c r="S3918" s="18"/>
    </row>
    <row r="3919" spans="19:19" x14ac:dyDescent="0.25">
      <c r="S3919" s="18"/>
    </row>
    <row r="3920" spans="19:19" x14ac:dyDescent="0.25">
      <c r="S3920" s="18"/>
    </row>
    <row r="3921" spans="19:19" x14ac:dyDescent="0.25">
      <c r="S3921" s="18"/>
    </row>
    <row r="3922" spans="19:19" x14ac:dyDescent="0.25">
      <c r="S3922" s="18"/>
    </row>
    <row r="3923" spans="19:19" x14ac:dyDescent="0.25">
      <c r="S3923" s="18"/>
    </row>
    <row r="3924" spans="19:19" x14ac:dyDescent="0.25">
      <c r="S3924" s="18"/>
    </row>
    <row r="3925" spans="19:19" x14ac:dyDescent="0.25">
      <c r="S3925" s="18"/>
    </row>
    <row r="3926" spans="19:19" x14ac:dyDescent="0.25">
      <c r="S3926" s="18"/>
    </row>
    <row r="3927" spans="19:19" x14ac:dyDescent="0.25">
      <c r="S3927" s="18"/>
    </row>
    <row r="3928" spans="19:19" x14ac:dyDescent="0.25">
      <c r="S3928" s="18"/>
    </row>
    <row r="3929" spans="19:19" x14ac:dyDescent="0.25">
      <c r="S3929" s="18"/>
    </row>
    <row r="3930" spans="19:19" x14ac:dyDescent="0.25">
      <c r="S3930" s="18"/>
    </row>
    <row r="3931" spans="19:19" x14ac:dyDescent="0.25">
      <c r="S3931" s="18"/>
    </row>
    <row r="3932" spans="19:19" x14ac:dyDescent="0.25">
      <c r="S3932" s="18"/>
    </row>
    <row r="3933" spans="19:19" x14ac:dyDescent="0.25">
      <c r="S3933" s="18"/>
    </row>
    <row r="3934" spans="19:19" x14ac:dyDescent="0.25">
      <c r="S3934" s="18"/>
    </row>
    <row r="3935" spans="19:19" x14ac:dyDescent="0.25">
      <c r="S3935" s="18"/>
    </row>
    <row r="3936" spans="19:19" x14ac:dyDescent="0.25">
      <c r="S3936" s="18"/>
    </row>
    <row r="3937" spans="19:19" x14ac:dyDescent="0.25">
      <c r="S3937" s="18"/>
    </row>
    <row r="3938" spans="19:19" x14ac:dyDescent="0.25">
      <c r="S3938" s="18"/>
    </row>
    <row r="3939" spans="19:19" x14ac:dyDescent="0.25">
      <c r="S3939" s="18"/>
    </row>
    <row r="3940" spans="19:19" x14ac:dyDescent="0.25">
      <c r="S3940" s="18"/>
    </row>
    <row r="3941" spans="19:19" x14ac:dyDescent="0.25">
      <c r="S3941" s="18"/>
    </row>
    <row r="3942" spans="19:19" x14ac:dyDescent="0.25">
      <c r="S3942" s="18"/>
    </row>
    <row r="3943" spans="19:19" x14ac:dyDescent="0.25">
      <c r="S3943" s="18"/>
    </row>
    <row r="3944" spans="19:19" x14ac:dyDescent="0.25">
      <c r="S3944" s="18"/>
    </row>
    <row r="3945" spans="19:19" x14ac:dyDescent="0.25">
      <c r="S3945" s="18"/>
    </row>
    <row r="3946" spans="19:19" x14ac:dyDescent="0.25">
      <c r="S3946" s="18"/>
    </row>
    <row r="3947" spans="19:19" x14ac:dyDescent="0.25">
      <c r="S3947" s="18"/>
    </row>
    <row r="3948" spans="19:19" x14ac:dyDescent="0.25">
      <c r="S3948" s="18"/>
    </row>
    <row r="3949" spans="19:19" x14ac:dyDescent="0.25">
      <c r="S3949" s="18"/>
    </row>
    <row r="3950" spans="19:19" x14ac:dyDescent="0.25">
      <c r="S3950" s="18"/>
    </row>
    <row r="3951" spans="19:19" x14ac:dyDescent="0.25">
      <c r="S3951" s="18"/>
    </row>
    <row r="3952" spans="19:19" x14ac:dyDescent="0.25">
      <c r="S3952" s="18"/>
    </row>
    <row r="3953" spans="19:19" x14ac:dyDescent="0.25">
      <c r="S3953" s="18"/>
    </row>
    <row r="3954" spans="19:19" x14ac:dyDescent="0.25">
      <c r="S3954" s="18"/>
    </row>
    <row r="3955" spans="19:19" x14ac:dyDescent="0.25">
      <c r="S3955" s="18"/>
    </row>
    <row r="3956" spans="19:19" x14ac:dyDescent="0.25">
      <c r="S3956" s="18"/>
    </row>
    <row r="3957" spans="19:19" x14ac:dyDescent="0.25">
      <c r="S3957" s="18"/>
    </row>
    <row r="3958" spans="19:19" x14ac:dyDescent="0.25">
      <c r="S3958" s="18"/>
    </row>
    <row r="3959" spans="19:19" x14ac:dyDescent="0.25">
      <c r="S3959" s="18"/>
    </row>
    <row r="3960" spans="19:19" x14ac:dyDescent="0.25">
      <c r="S3960" s="18"/>
    </row>
    <row r="3961" spans="19:19" x14ac:dyDescent="0.25">
      <c r="S3961" s="18"/>
    </row>
    <row r="3962" spans="19:19" x14ac:dyDescent="0.25">
      <c r="S3962" s="18"/>
    </row>
    <row r="3963" spans="19:19" x14ac:dyDescent="0.25">
      <c r="S3963" s="18"/>
    </row>
    <row r="3964" spans="19:19" x14ac:dyDescent="0.25">
      <c r="S3964" s="18"/>
    </row>
    <row r="3965" spans="19:19" x14ac:dyDescent="0.25">
      <c r="S3965" s="18"/>
    </row>
    <row r="3966" spans="19:19" x14ac:dyDescent="0.25">
      <c r="S3966" s="18"/>
    </row>
    <row r="3967" spans="19:19" x14ac:dyDescent="0.25">
      <c r="S3967" s="18"/>
    </row>
    <row r="3968" spans="19:19" x14ac:dyDescent="0.25">
      <c r="S3968" s="18"/>
    </row>
    <row r="3969" spans="19:19" x14ac:dyDescent="0.25">
      <c r="S3969" s="18"/>
    </row>
    <row r="3970" spans="19:19" x14ac:dyDescent="0.25">
      <c r="S3970" s="18"/>
    </row>
    <row r="3971" spans="19:19" x14ac:dyDescent="0.25">
      <c r="S3971" s="18"/>
    </row>
    <row r="3972" spans="19:19" x14ac:dyDescent="0.25">
      <c r="S3972" s="18"/>
    </row>
    <row r="3973" spans="19:19" x14ac:dyDescent="0.25">
      <c r="S3973" s="18"/>
    </row>
    <row r="3974" spans="19:19" x14ac:dyDescent="0.25">
      <c r="S3974" s="18"/>
    </row>
    <row r="3975" spans="19:19" x14ac:dyDescent="0.25">
      <c r="S3975" s="18"/>
    </row>
    <row r="3976" spans="19:19" x14ac:dyDescent="0.25">
      <c r="S3976" s="18"/>
    </row>
    <row r="3977" spans="19:19" x14ac:dyDescent="0.25">
      <c r="S3977" s="18"/>
    </row>
    <row r="3978" spans="19:19" x14ac:dyDescent="0.25">
      <c r="S3978" s="18"/>
    </row>
    <row r="3979" spans="19:19" x14ac:dyDescent="0.25">
      <c r="S3979" s="18"/>
    </row>
    <row r="3980" spans="19:19" x14ac:dyDescent="0.25">
      <c r="S3980" s="18"/>
    </row>
    <row r="3981" spans="19:19" x14ac:dyDescent="0.25">
      <c r="S3981" s="18"/>
    </row>
    <row r="3982" spans="19:19" x14ac:dyDescent="0.25">
      <c r="S3982" s="18"/>
    </row>
    <row r="3983" spans="19:19" x14ac:dyDescent="0.25">
      <c r="S3983" s="18"/>
    </row>
    <row r="3984" spans="19:19" x14ac:dyDescent="0.25">
      <c r="S3984" s="18"/>
    </row>
    <row r="3985" spans="19:19" x14ac:dyDescent="0.25">
      <c r="S3985" s="18"/>
    </row>
    <row r="3986" spans="19:19" x14ac:dyDescent="0.25">
      <c r="S3986" s="18"/>
    </row>
    <row r="3987" spans="19:19" x14ac:dyDescent="0.25">
      <c r="S3987" s="18"/>
    </row>
    <row r="3988" spans="19:19" x14ac:dyDescent="0.25">
      <c r="S3988" s="18"/>
    </row>
    <row r="3989" spans="19:19" x14ac:dyDescent="0.25">
      <c r="S3989" s="18"/>
    </row>
    <row r="3990" spans="19:19" x14ac:dyDescent="0.25">
      <c r="S3990" s="18"/>
    </row>
    <row r="3991" spans="19:19" x14ac:dyDescent="0.25">
      <c r="S3991" s="18"/>
    </row>
    <row r="3992" spans="19:19" x14ac:dyDescent="0.25">
      <c r="S3992" s="18"/>
    </row>
    <row r="3993" spans="19:19" x14ac:dyDescent="0.25">
      <c r="S3993" s="18"/>
    </row>
    <row r="3994" spans="19:19" x14ac:dyDescent="0.25">
      <c r="S3994" s="18"/>
    </row>
    <row r="3995" spans="19:19" x14ac:dyDescent="0.25">
      <c r="S3995" s="18"/>
    </row>
    <row r="3996" spans="19:19" x14ac:dyDescent="0.25">
      <c r="S3996" s="18"/>
    </row>
    <row r="3997" spans="19:19" x14ac:dyDescent="0.25">
      <c r="S3997" s="18"/>
    </row>
    <row r="3998" spans="19:19" x14ac:dyDescent="0.25">
      <c r="S3998" s="18"/>
    </row>
    <row r="3999" spans="19:19" x14ac:dyDescent="0.25">
      <c r="S3999" s="18"/>
    </row>
    <row r="4000" spans="19:19" x14ac:dyDescent="0.25">
      <c r="S4000" s="18"/>
    </row>
    <row r="4001" spans="19:19" x14ac:dyDescent="0.25">
      <c r="S4001" s="18"/>
    </row>
    <row r="4002" spans="19:19" x14ac:dyDescent="0.25">
      <c r="S4002" s="18"/>
    </row>
    <row r="4003" spans="19:19" x14ac:dyDescent="0.25">
      <c r="S4003" s="18"/>
    </row>
    <row r="4004" spans="19:19" x14ac:dyDescent="0.25">
      <c r="S4004" s="18"/>
    </row>
    <row r="4005" spans="19:19" x14ac:dyDescent="0.25">
      <c r="S4005" s="18"/>
    </row>
    <row r="4006" spans="19:19" x14ac:dyDescent="0.25">
      <c r="S4006" s="18"/>
    </row>
    <row r="4007" spans="19:19" x14ac:dyDescent="0.25">
      <c r="S4007" s="18"/>
    </row>
    <row r="4008" spans="19:19" x14ac:dyDescent="0.25">
      <c r="S4008" s="18"/>
    </row>
    <row r="4009" spans="19:19" x14ac:dyDescent="0.25">
      <c r="S4009" s="18"/>
    </row>
    <row r="4010" spans="19:19" x14ac:dyDescent="0.25">
      <c r="S4010" s="18"/>
    </row>
    <row r="4011" spans="19:19" x14ac:dyDescent="0.25">
      <c r="S4011" s="18"/>
    </row>
    <row r="4012" spans="19:19" x14ac:dyDescent="0.25">
      <c r="S4012" s="18"/>
    </row>
    <row r="4013" spans="19:19" x14ac:dyDescent="0.25">
      <c r="S4013" s="18"/>
    </row>
    <row r="4014" spans="19:19" x14ac:dyDescent="0.25">
      <c r="S4014" s="18"/>
    </row>
    <row r="4015" spans="19:19" x14ac:dyDescent="0.25">
      <c r="S4015" s="18"/>
    </row>
    <row r="4016" spans="19:19" x14ac:dyDescent="0.25">
      <c r="S4016" s="18"/>
    </row>
    <row r="4017" spans="19:19" x14ac:dyDescent="0.25">
      <c r="S4017" s="18"/>
    </row>
    <row r="4018" spans="19:19" x14ac:dyDescent="0.25">
      <c r="S4018" s="18"/>
    </row>
    <row r="4019" spans="19:19" x14ac:dyDescent="0.25">
      <c r="S4019" s="18"/>
    </row>
    <row r="4020" spans="19:19" x14ac:dyDescent="0.25">
      <c r="S4020" s="18"/>
    </row>
    <row r="4021" spans="19:19" x14ac:dyDescent="0.25">
      <c r="S4021" s="18"/>
    </row>
    <row r="4022" spans="19:19" x14ac:dyDescent="0.25">
      <c r="S4022" s="18"/>
    </row>
    <row r="4023" spans="19:19" x14ac:dyDescent="0.25">
      <c r="S4023" s="18"/>
    </row>
    <row r="4024" spans="19:19" x14ac:dyDescent="0.25">
      <c r="S4024" s="18"/>
    </row>
    <row r="4025" spans="19:19" x14ac:dyDescent="0.25">
      <c r="S4025" s="18"/>
    </row>
    <row r="4026" spans="19:19" x14ac:dyDescent="0.25">
      <c r="S4026" s="18"/>
    </row>
    <row r="4027" spans="19:19" x14ac:dyDescent="0.25">
      <c r="S4027" s="18"/>
    </row>
    <row r="4028" spans="19:19" x14ac:dyDescent="0.25">
      <c r="S4028" s="18"/>
    </row>
    <row r="4029" spans="19:19" x14ac:dyDescent="0.25">
      <c r="S4029" s="18"/>
    </row>
    <row r="4030" spans="19:19" x14ac:dyDescent="0.25">
      <c r="S4030" s="18"/>
    </row>
    <row r="4031" spans="19:19" x14ac:dyDescent="0.25">
      <c r="S4031" s="18"/>
    </row>
    <row r="4032" spans="19:19" x14ac:dyDescent="0.25">
      <c r="S4032" s="18"/>
    </row>
    <row r="4033" spans="19:19" x14ac:dyDescent="0.25">
      <c r="S4033" s="18"/>
    </row>
    <row r="4034" spans="19:19" x14ac:dyDescent="0.25">
      <c r="S4034" s="18"/>
    </row>
    <row r="4035" spans="19:19" x14ac:dyDescent="0.25">
      <c r="S4035" s="18"/>
    </row>
    <row r="4036" spans="19:19" x14ac:dyDescent="0.25">
      <c r="S4036" s="18"/>
    </row>
    <row r="4037" spans="19:19" x14ac:dyDescent="0.25">
      <c r="S4037" s="18"/>
    </row>
    <row r="4038" spans="19:19" x14ac:dyDescent="0.25">
      <c r="S4038" s="18"/>
    </row>
    <row r="4039" spans="19:19" x14ac:dyDescent="0.25">
      <c r="S4039" s="18"/>
    </row>
    <row r="4040" spans="19:19" x14ac:dyDescent="0.25">
      <c r="S4040" s="18"/>
    </row>
    <row r="4041" spans="19:19" x14ac:dyDescent="0.25">
      <c r="S4041" s="18"/>
    </row>
    <row r="4042" spans="19:19" x14ac:dyDescent="0.25">
      <c r="S4042" s="18"/>
    </row>
    <row r="4043" spans="19:19" x14ac:dyDescent="0.25">
      <c r="S4043" s="18"/>
    </row>
    <row r="4044" spans="19:19" x14ac:dyDescent="0.25">
      <c r="S4044" s="18"/>
    </row>
    <row r="4045" spans="19:19" x14ac:dyDescent="0.25">
      <c r="S4045" s="18"/>
    </row>
    <row r="4046" spans="19:19" x14ac:dyDescent="0.25">
      <c r="S4046" s="18"/>
    </row>
    <row r="4047" spans="19:19" x14ac:dyDescent="0.25">
      <c r="S4047" s="18"/>
    </row>
    <row r="4048" spans="19:19" x14ac:dyDescent="0.25">
      <c r="S4048" s="18"/>
    </row>
    <row r="4049" spans="19:19" x14ac:dyDescent="0.25">
      <c r="S4049" s="18"/>
    </row>
    <row r="4050" spans="19:19" x14ac:dyDescent="0.25">
      <c r="S4050" s="18"/>
    </row>
    <row r="4051" spans="19:19" x14ac:dyDescent="0.25">
      <c r="S4051" s="18"/>
    </row>
    <row r="4052" spans="19:19" x14ac:dyDescent="0.25">
      <c r="S4052" s="18"/>
    </row>
    <row r="4053" spans="19:19" x14ac:dyDescent="0.25">
      <c r="S4053" s="18"/>
    </row>
    <row r="4054" spans="19:19" x14ac:dyDescent="0.25">
      <c r="S4054" s="18"/>
    </row>
    <row r="4055" spans="19:19" x14ac:dyDescent="0.25">
      <c r="S4055" s="18"/>
    </row>
    <row r="4056" spans="19:19" x14ac:dyDescent="0.25">
      <c r="S4056" s="18"/>
    </row>
    <row r="4057" spans="19:19" x14ac:dyDescent="0.25">
      <c r="S4057" s="18"/>
    </row>
    <row r="4058" spans="19:19" x14ac:dyDescent="0.25">
      <c r="S4058" s="18"/>
    </row>
    <row r="4059" spans="19:19" x14ac:dyDescent="0.25">
      <c r="S4059" s="18"/>
    </row>
    <row r="4060" spans="19:19" x14ac:dyDescent="0.25">
      <c r="S4060" s="18"/>
    </row>
    <row r="4061" spans="19:19" x14ac:dyDescent="0.25">
      <c r="S4061" s="18"/>
    </row>
    <row r="4062" spans="19:19" x14ac:dyDescent="0.25">
      <c r="S4062" s="18"/>
    </row>
    <row r="4063" spans="19:19" x14ac:dyDescent="0.25">
      <c r="S4063" s="18"/>
    </row>
    <row r="4064" spans="19:19" x14ac:dyDescent="0.25">
      <c r="S4064" s="18"/>
    </row>
    <row r="4065" spans="19:19" x14ac:dyDescent="0.25">
      <c r="S4065" s="18"/>
    </row>
    <row r="4066" spans="19:19" x14ac:dyDescent="0.25">
      <c r="S4066" s="18"/>
    </row>
    <row r="4067" spans="19:19" x14ac:dyDescent="0.25">
      <c r="S4067" s="18"/>
    </row>
    <row r="4068" spans="19:19" x14ac:dyDescent="0.25">
      <c r="S4068" s="18"/>
    </row>
    <row r="4069" spans="19:19" x14ac:dyDescent="0.25">
      <c r="S4069" s="18"/>
    </row>
    <row r="4070" spans="19:19" x14ac:dyDescent="0.25">
      <c r="S4070" s="18"/>
    </row>
    <row r="4071" spans="19:19" x14ac:dyDescent="0.25">
      <c r="S4071" s="18"/>
    </row>
    <row r="4072" spans="19:19" x14ac:dyDescent="0.25">
      <c r="S4072" s="18"/>
    </row>
    <row r="4073" spans="19:19" x14ac:dyDescent="0.25">
      <c r="S4073" s="18"/>
    </row>
    <row r="4074" spans="19:19" x14ac:dyDescent="0.25">
      <c r="S4074" s="18"/>
    </row>
    <row r="4075" spans="19:19" x14ac:dyDescent="0.25">
      <c r="S4075" s="18"/>
    </row>
    <row r="4076" spans="19:19" x14ac:dyDescent="0.25">
      <c r="S4076" s="18"/>
    </row>
    <row r="4077" spans="19:19" x14ac:dyDescent="0.25">
      <c r="S4077" s="18"/>
    </row>
    <row r="4078" spans="19:19" x14ac:dyDescent="0.25">
      <c r="S4078" s="18"/>
    </row>
    <row r="4079" spans="19:19" x14ac:dyDescent="0.25">
      <c r="S4079" s="18"/>
    </row>
    <row r="4080" spans="19:19" x14ac:dyDescent="0.25">
      <c r="S4080" s="18"/>
    </row>
    <row r="4081" spans="19:19" x14ac:dyDescent="0.25">
      <c r="S4081" s="18"/>
    </row>
    <row r="4082" spans="19:19" x14ac:dyDescent="0.25">
      <c r="S4082" s="18"/>
    </row>
    <row r="4083" spans="19:19" x14ac:dyDescent="0.25">
      <c r="S4083" s="18"/>
    </row>
    <row r="4084" spans="19:19" x14ac:dyDescent="0.25">
      <c r="S4084" s="18"/>
    </row>
    <row r="4085" spans="19:19" x14ac:dyDescent="0.25">
      <c r="S4085" s="18"/>
    </row>
    <row r="4086" spans="19:19" x14ac:dyDescent="0.25">
      <c r="S4086" s="18"/>
    </row>
    <row r="4087" spans="19:19" x14ac:dyDescent="0.25">
      <c r="S4087" s="18"/>
    </row>
    <row r="4088" spans="19:19" x14ac:dyDescent="0.25">
      <c r="S4088" s="18"/>
    </row>
    <row r="4089" spans="19:19" x14ac:dyDescent="0.25">
      <c r="S4089" s="18"/>
    </row>
    <row r="4090" spans="19:19" x14ac:dyDescent="0.25">
      <c r="S4090" s="18"/>
    </row>
    <row r="4091" spans="19:19" x14ac:dyDescent="0.25">
      <c r="S4091" s="18"/>
    </row>
    <row r="4092" spans="19:19" x14ac:dyDescent="0.25">
      <c r="S4092" s="18"/>
    </row>
    <row r="4093" spans="19:19" x14ac:dyDescent="0.25">
      <c r="S4093" s="18"/>
    </row>
    <row r="4094" spans="19:19" x14ac:dyDescent="0.25">
      <c r="S4094" s="18"/>
    </row>
    <row r="4095" spans="19:19" x14ac:dyDescent="0.25">
      <c r="S4095" s="18"/>
    </row>
    <row r="4096" spans="19:19" x14ac:dyDescent="0.25">
      <c r="S4096" s="18"/>
    </row>
    <row r="4097" spans="19:19" x14ac:dyDescent="0.25">
      <c r="S4097" s="18"/>
    </row>
    <row r="4098" spans="19:19" x14ac:dyDescent="0.25">
      <c r="S4098" s="18"/>
    </row>
    <row r="4099" spans="19:19" x14ac:dyDescent="0.25">
      <c r="S4099" s="18"/>
    </row>
    <row r="4100" spans="19:19" x14ac:dyDescent="0.25">
      <c r="S4100" s="18"/>
    </row>
    <row r="4101" spans="19:19" x14ac:dyDescent="0.25">
      <c r="S4101" s="18"/>
    </row>
    <row r="4102" spans="19:19" x14ac:dyDescent="0.25">
      <c r="S4102" s="18"/>
    </row>
    <row r="4103" spans="19:19" x14ac:dyDescent="0.25">
      <c r="S4103" s="18"/>
    </row>
    <row r="4104" spans="19:19" x14ac:dyDescent="0.25">
      <c r="S4104" s="18"/>
    </row>
    <row r="4105" spans="19:19" x14ac:dyDescent="0.25">
      <c r="S4105" s="18"/>
    </row>
    <row r="4106" spans="19:19" x14ac:dyDescent="0.25">
      <c r="S4106" s="18"/>
    </row>
    <row r="4107" spans="19:19" x14ac:dyDescent="0.25">
      <c r="S4107" s="18"/>
    </row>
    <row r="4108" spans="19:19" x14ac:dyDescent="0.25">
      <c r="S4108" s="18"/>
    </row>
    <row r="4109" spans="19:19" x14ac:dyDescent="0.25">
      <c r="S4109" s="18"/>
    </row>
    <row r="4110" spans="19:19" x14ac:dyDescent="0.25">
      <c r="S4110" s="18"/>
    </row>
    <row r="4111" spans="19:19" x14ac:dyDescent="0.25">
      <c r="S4111" s="18"/>
    </row>
    <row r="4112" spans="19:19" x14ac:dyDescent="0.25">
      <c r="S4112" s="18"/>
    </row>
    <row r="4113" spans="19:19" x14ac:dyDescent="0.25">
      <c r="S4113" s="18"/>
    </row>
    <row r="4114" spans="19:19" x14ac:dyDescent="0.25">
      <c r="S4114" s="18"/>
    </row>
    <row r="4115" spans="19:19" x14ac:dyDescent="0.25">
      <c r="S4115" s="18"/>
    </row>
    <row r="4116" spans="19:19" x14ac:dyDescent="0.25">
      <c r="S4116" s="18"/>
    </row>
    <row r="4117" spans="19:19" x14ac:dyDescent="0.25">
      <c r="S4117" s="18"/>
    </row>
    <row r="4118" spans="19:19" x14ac:dyDescent="0.25">
      <c r="S4118" s="18"/>
    </row>
    <row r="4119" spans="19:19" x14ac:dyDescent="0.25">
      <c r="S4119" s="18"/>
    </row>
    <row r="4120" spans="19:19" x14ac:dyDescent="0.25">
      <c r="S4120" s="18"/>
    </row>
    <row r="4121" spans="19:19" x14ac:dyDescent="0.25">
      <c r="S4121" s="18"/>
    </row>
    <row r="4122" spans="19:19" x14ac:dyDescent="0.25">
      <c r="S4122" s="18"/>
    </row>
    <row r="4123" spans="19:19" x14ac:dyDescent="0.25">
      <c r="S4123" s="18"/>
    </row>
    <row r="4124" spans="19:19" x14ac:dyDescent="0.25">
      <c r="S4124" s="18"/>
    </row>
    <row r="4125" spans="19:19" x14ac:dyDescent="0.25">
      <c r="S4125" s="18"/>
    </row>
    <row r="4126" spans="19:19" x14ac:dyDescent="0.25">
      <c r="S4126" s="18"/>
    </row>
    <row r="4127" spans="19:19" x14ac:dyDescent="0.25">
      <c r="S4127" s="18"/>
    </row>
    <row r="4128" spans="19:19" x14ac:dyDescent="0.25">
      <c r="S4128" s="18"/>
    </row>
    <row r="4129" spans="19:19" x14ac:dyDescent="0.25">
      <c r="S4129" s="18"/>
    </row>
    <row r="4130" spans="19:19" x14ac:dyDescent="0.25">
      <c r="S4130" s="18"/>
    </row>
    <row r="4131" spans="19:19" x14ac:dyDescent="0.25">
      <c r="S4131" s="18"/>
    </row>
    <row r="4132" spans="19:19" x14ac:dyDescent="0.25">
      <c r="S4132" s="18"/>
    </row>
    <row r="4133" spans="19:19" x14ac:dyDescent="0.25">
      <c r="S4133" s="18"/>
    </row>
    <row r="4134" spans="19:19" x14ac:dyDescent="0.25">
      <c r="S4134" s="18"/>
    </row>
    <row r="4135" spans="19:19" x14ac:dyDescent="0.25">
      <c r="S4135" s="18"/>
    </row>
    <row r="4136" spans="19:19" x14ac:dyDescent="0.25">
      <c r="S4136" s="18"/>
    </row>
    <row r="4137" spans="19:19" x14ac:dyDescent="0.25">
      <c r="S4137" s="18"/>
    </row>
    <row r="4138" spans="19:19" x14ac:dyDescent="0.25">
      <c r="S4138" s="18"/>
    </row>
    <row r="4139" spans="19:19" x14ac:dyDescent="0.25">
      <c r="S4139" s="18"/>
    </row>
    <row r="4140" spans="19:19" x14ac:dyDescent="0.25">
      <c r="S4140" s="18"/>
    </row>
    <row r="4141" spans="19:19" x14ac:dyDescent="0.25">
      <c r="S4141" s="18"/>
    </row>
    <row r="4142" spans="19:19" x14ac:dyDescent="0.25">
      <c r="S4142" s="18"/>
    </row>
    <row r="4143" spans="19:19" x14ac:dyDescent="0.25">
      <c r="S4143" s="18"/>
    </row>
    <row r="4144" spans="19:19" x14ac:dyDescent="0.25">
      <c r="S4144" s="18"/>
    </row>
    <row r="4145" spans="19:19" x14ac:dyDescent="0.25">
      <c r="S4145" s="18"/>
    </row>
    <row r="4146" spans="19:19" x14ac:dyDescent="0.25">
      <c r="S4146" s="18"/>
    </row>
    <row r="4147" spans="19:19" x14ac:dyDescent="0.25">
      <c r="S4147" s="18"/>
    </row>
    <row r="4148" spans="19:19" x14ac:dyDescent="0.25">
      <c r="S4148" s="18"/>
    </row>
    <row r="4149" spans="19:19" x14ac:dyDescent="0.25">
      <c r="S4149" s="18"/>
    </row>
    <row r="4150" spans="19:19" x14ac:dyDescent="0.25">
      <c r="S4150" s="18"/>
    </row>
    <row r="4151" spans="19:19" x14ac:dyDescent="0.25">
      <c r="S4151" s="18"/>
    </row>
    <row r="4152" spans="19:19" x14ac:dyDescent="0.25">
      <c r="S4152" s="18"/>
    </row>
    <row r="4153" spans="19:19" x14ac:dyDescent="0.25">
      <c r="S4153" s="18"/>
    </row>
    <row r="4154" spans="19:19" x14ac:dyDescent="0.25">
      <c r="S4154" s="18"/>
    </row>
    <row r="4155" spans="19:19" x14ac:dyDescent="0.25">
      <c r="S4155" s="18"/>
    </row>
    <row r="4156" spans="19:19" x14ac:dyDescent="0.25">
      <c r="S4156" s="18"/>
    </row>
    <row r="4157" spans="19:19" x14ac:dyDescent="0.25">
      <c r="S4157" s="18"/>
    </row>
    <row r="4158" spans="19:19" x14ac:dyDescent="0.25">
      <c r="S4158" s="18"/>
    </row>
    <row r="4159" spans="19:19" x14ac:dyDescent="0.25">
      <c r="S4159" s="18"/>
    </row>
    <row r="4160" spans="19:19" x14ac:dyDescent="0.25">
      <c r="S4160" s="18"/>
    </row>
    <row r="4161" spans="19:19" x14ac:dyDescent="0.25">
      <c r="S4161" s="18"/>
    </row>
    <row r="4162" spans="19:19" x14ac:dyDescent="0.25">
      <c r="S4162" s="18"/>
    </row>
    <row r="4163" spans="19:19" x14ac:dyDescent="0.25">
      <c r="S4163" s="18"/>
    </row>
    <row r="4164" spans="19:19" x14ac:dyDescent="0.25">
      <c r="S4164" s="18"/>
    </row>
    <row r="4165" spans="19:19" x14ac:dyDescent="0.25">
      <c r="S4165" s="18"/>
    </row>
    <row r="4166" spans="19:19" x14ac:dyDescent="0.25">
      <c r="S4166" s="18"/>
    </row>
    <row r="4167" spans="19:19" x14ac:dyDescent="0.25">
      <c r="S4167" s="18"/>
    </row>
    <row r="4168" spans="19:19" x14ac:dyDescent="0.25">
      <c r="S4168" s="18"/>
    </row>
    <row r="4169" spans="19:19" x14ac:dyDescent="0.25">
      <c r="S4169" s="18"/>
    </row>
    <row r="4170" spans="19:19" x14ac:dyDescent="0.25">
      <c r="S4170" s="18"/>
    </row>
    <row r="4171" spans="19:19" x14ac:dyDescent="0.25">
      <c r="S4171" s="18"/>
    </row>
    <row r="4172" spans="19:19" x14ac:dyDescent="0.25">
      <c r="S4172" s="18"/>
    </row>
    <row r="4173" spans="19:19" x14ac:dyDescent="0.25">
      <c r="S4173" s="18"/>
    </row>
    <row r="4174" spans="19:19" x14ac:dyDescent="0.25">
      <c r="S4174" s="18"/>
    </row>
    <row r="4175" spans="19:19" x14ac:dyDescent="0.25">
      <c r="S4175" s="18"/>
    </row>
    <row r="4176" spans="19:19" x14ac:dyDescent="0.25">
      <c r="S4176" s="18"/>
    </row>
    <row r="4177" spans="19:19" x14ac:dyDescent="0.25">
      <c r="S4177" s="18"/>
    </row>
    <row r="4178" spans="19:19" x14ac:dyDescent="0.25">
      <c r="S4178" s="18"/>
    </row>
    <row r="4179" spans="19:19" x14ac:dyDescent="0.25">
      <c r="S4179" s="18"/>
    </row>
    <row r="4180" spans="19:19" x14ac:dyDescent="0.25">
      <c r="S4180" s="18"/>
    </row>
    <row r="4181" spans="19:19" x14ac:dyDescent="0.25">
      <c r="S4181" s="18"/>
    </row>
    <row r="4182" spans="19:19" x14ac:dyDescent="0.25">
      <c r="S4182" s="18"/>
    </row>
    <row r="4183" spans="19:19" x14ac:dyDescent="0.25">
      <c r="S4183" s="18"/>
    </row>
    <row r="4184" spans="19:19" x14ac:dyDescent="0.25">
      <c r="S4184" s="18"/>
    </row>
    <row r="4185" spans="19:19" x14ac:dyDescent="0.25">
      <c r="S4185" s="18"/>
    </row>
    <row r="4186" spans="19:19" x14ac:dyDescent="0.25">
      <c r="S4186" s="18"/>
    </row>
    <row r="4187" spans="19:19" x14ac:dyDescent="0.25">
      <c r="S4187" s="18"/>
    </row>
    <row r="4188" spans="19:19" x14ac:dyDescent="0.25">
      <c r="S4188" s="18"/>
    </row>
    <row r="4189" spans="19:19" x14ac:dyDescent="0.25">
      <c r="S4189" s="18"/>
    </row>
    <row r="4190" spans="19:19" x14ac:dyDescent="0.25">
      <c r="S4190" s="18"/>
    </row>
    <row r="4191" spans="19:19" x14ac:dyDescent="0.25">
      <c r="S4191" s="18"/>
    </row>
    <row r="4192" spans="19:19" x14ac:dyDescent="0.25">
      <c r="S4192" s="18"/>
    </row>
    <row r="4193" spans="19:19" x14ac:dyDescent="0.25">
      <c r="S4193" s="18"/>
    </row>
    <row r="4194" spans="19:19" x14ac:dyDescent="0.25">
      <c r="S4194" s="18"/>
    </row>
    <row r="4195" spans="19:19" x14ac:dyDescent="0.25">
      <c r="S4195" s="18"/>
    </row>
    <row r="4196" spans="19:19" x14ac:dyDescent="0.25">
      <c r="S4196" s="18"/>
    </row>
    <row r="4197" spans="19:19" x14ac:dyDescent="0.25">
      <c r="S4197" s="18"/>
    </row>
    <row r="4198" spans="19:19" x14ac:dyDescent="0.25">
      <c r="S4198" s="18"/>
    </row>
    <row r="4199" spans="19:19" x14ac:dyDescent="0.25">
      <c r="S4199" s="18"/>
    </row>
    <row r="4200" spans="19:19" x14ac:dyDescent="0.25">
      <c r="S4200" s="18"/>
    </row>
    <row r="4201" spans="19:19" x14ac:dyDescent="0.25">
      <c r="S4201" s="18"/>
    </row>
    <row r="4202" spans="19:19" x14ac:dyDescent="0.25">
      <c r="S4202" s="18"/>
    </row>
    <row r="4203" spans="19:19" x14ac:dyDescent="0.25">
      <c r="S4203" s="18"/>
    </row>
    <row r="4204" spans="19:19" x14ac:dyDescent="0.25">
      <c r="S4204" s="18"/>
    </row>
    <row r="4205" spans="19:19" x14ac:dyDescent="0.25">
      <c r="S4205" s="18"/>
    </row>
    <row r="4206" spans="19:19" x14ac:dyDescent="0.25">
      <c r="S4206" s="18"/>
    </row>
    <row r="4207" spans="19:19" x14ac:dyDescent="0.25">
      <c r="S4207" s="18"/>
    </row>
    <row r="4208" spans="19:19" x14ac:dyDescent="0.25">
      <c r="S4208" s="18"/>
    </row>
    <row r="4209" spans="19:19" x14ac:dyDescent="0.25">
      <c r="S4209" s="18"/>
    </row>
    <row r="4210" spans="19:19" x14ac:dyDescent="0.25">
      <c r="S4210" s="18"/>
    </row>
    <row r="4211" spans="19:19" x14ac:dyDescent="0.25">
      <c r="S4211" s="18"/>
    </row>
    <row r="4212" spans="19:19" x14ac:dyDescent="0.25">
      <c r="S4212" s="18"/>
    </row>
    <row r="4213" spans="19:19" x14ac:dyDescent="0.25">
      <c r="S4213" s="18"/>
    </row>
    <row r="4214" spans="19:19" x14ac:dyDescent="0.25">
      <c r="S4214" s="18"/>
    </row>
    <row r="4215" spans="19:19" x14ac:dyDescent="0.25">
      <c r="S4215" s="18"/>
    </row>
    <row r="4216" spans="19:19" x14ac:dyDescent="0.25">
      <c r="S4216" s="18"/>
    </row>
    <row r="4217" spans="19:19" x14ac:dyDescent="0.25">
      <c r="S4217" s="18"/>
    </row>
    <row r="4218" spans="19:19" x14ac:dyDescent="0.25">
      <c r="S4218" s="18"/>
    </row>
    <row r="4219" spans="19:19" x14ac:dyDescent="0.25">
      <c r="S4219" s="18"/>
    </row>
    <row r="4220" spans="19:19" x14ac:dyDescent="0.25">
      <c r="S4220" s="18"/>
    </row>
    <row r="4221" spans="19:19" x14ac:dyDescent="0.25">
      <c r="S4221" s="18"/>
    </row>
    <row r="4222" spans="19:19" x14ac:dyDescent="0.25">
      <c r="S4222" s="18"/>
    </row>
    <row r="4223" spans="19:19" x14ac:dyDescent="0.25">
      <c r="S4223" s="18"/>
    </row>
    <row r="4224" spans="19:19" x14ac:dyDescent="0.25">
      <c r="S4224" s="18"/>
    </row>
    <row r="4225" spans="19:19" x14ac:dyDescent="0.25">
      <c r="S4225" s="18"/>
    </row>
    <row r="4226" spans="19:19" x14ac:dyDescent="0.25">
      <c r="S4226" s="18"/>
    </row>
    <row r="4227" spans="19:19" x14ac:dyDescent="0.25">
      <c r="S4227" s="18"/>
    </row>
    <row r="4228" spans="19:19" x14ac:dyDescent="0.25">
      <c r="S4228" s="18"/>
    </row>
    <row r="4229" spans="19:19" x14ac:dyDescent="0.25">
      <c r="S4229" s="18"/>
    </row>
    <row r="4230" spans="19:19" x14ac:dyDescent="0.25">
      <c r="S4230" s="18"/>
    </row>
    <row r="4231" spans="19:19" x14ac:dyDescent="0.25">
      <c r="S4231" s="18"/>
    </row>
    <row r="4232" spans="19:19" x14ac:dyDescent="0.25">
      <c r="S4232" s="18"/>
    </row>
    <row r="4233" spans="19:19" x14ac:dyDescent="0.25">
      <c r="S4233" s="18"/>
    </row>
    <row r="4234" spans="19:19" x14ac:dyDescent="0.25">
      <c r="S4234" s="18"/>
    </row>
    <row r="4235" spans="19:19" x14ac:dyDescent="0.25">
      <c r="S4235" s="18"/>
    </row>
    <row r="4236" spans="19:19" x14ac:dyDescent="0.25">
      <c r="S4236" s="18"/>
    </row>
    <row r="4237" spans="19:19" x14ac:dyDescent="0.25">
      <c r="S4237" s="18"/>
    </row>
    <row r="4238" spans="19:19" x14ac:dyDescent="0.25">
      <c r="S4238" s="18"/>
    </row>
    <row r="4239" spans="19:19" x14ac:dyDescent="0.25">
      <c r="S4239" s="18"/>
    </row>
    <row r="4240" spans="19:19" x14ac:dyDescent="0.25">
      <c r="S4240" s="18"/>
    </row>
    <row r="4241" spans="19:19" x14ac:dyDescent="0.25">
      <c r="S4241" s="18"/>
    </row>
    <row r="4242" spans="19:19" x14ac:dyDescent="0.25">
      <c r="S4242" s="18"/>
    </row>
    <row r="4243" spans="19:19" x14ac:dyDescent="0.25">
      <c r="S4243" s="18"/>
    </row>
    <row r="4244" spans="19:19" x14ac:dyDescent="0.25">
      <c r="S4244" s="18"/>
    </row>
    <row r="4245" spans="19:19" x14ac:dyDescent="0.25">
      <c r="S4245" s="18"/>
    </row>
    <row r="4246" spans="19:19" x14ac:dyDescent="0.25">
      <c r="S4246" s="18"/>
    </row>
    <row r="4247" spans="19:19" x14ac:dyDescent="0.25">
      <c r="S4247" s="18"/>
    </row>
    <row r="4248" spans="19:19" x14ac:dyDescent="0.25">
      <c r="S4248" s="18"/>
    </row>
    <row r="4249" spans="19:19" x14ac:dyDescent="0.25">
      <c r="S4249" s="18"/>
    </row>
    <row r="4250" spans="19:19" x14ac:dyDescent="0.25">
      <c r="S4250" s="18"/>
    </row>
    <row r="4251" spans="19:19" x14ac:dyDescent="0.25">
      <c r="S4251" s="18"/>
    </row>
    <row r="4252" spans="19:19" x14ac:dyDescent="0.25">
      <c r="S4252" s="18"/>
    </row>
    <row r="4253" spans="19:19" x14ac:dyDescent="0.25">
      <c r="S4253" s="18"/>
    </row>
    <row r="4254" spans="19:19" x14ac:dyDescent="0.25">
      <c r="S4254" s="18"/>
    </row>
    <row r="4255" spans="19:19" x14ac:dyDescent="0.25">
      <c r="S4255" s="18"/>
    </row>
    <row r="4256" spans="19:19" x14ac:dyDescent="0.25">
      <c r="S4256" s="18"/>
    </row>
    <row r="4257" spans="19:19" x14ac:dyDescent="0.25">
      <c r="S4257" s="18"/>
    </row>
    <row r="4258" spans="19:19" x14ac:dyDescent="0.25">
      <c r="S4258" s="18"/>
    </row>
    <row r="4259" spans="19:19" x14ac:dyDescent="0.25">
      <c r="S4259" s="18"/>
    </row>
    <row r="4260" spans="19:19" x14ac:dyDescent="0.25">
      <c r="S4260" s="18"/>
    </row>
    <row r="4261" spans="19:19" x14ac:dyDescent="0.25">
      <c r="S4261" s="18"/>
    </row>
    <row r="4262" spans="19:19" x14ac:dyDescent="0.25">
      <c r="S4262" s="18"/>
    </row>
    <row r="4263" spans="19:19" x14ac:dyDescent="0.25">
      <c r="S4263" s="18"/>
    </row>
    <row r="4264" spans="19:19" x14ac:dyDescent="0.25">
      <c r="S4264" s="18"/>
    </row>
    <row r="4265" spans="19:19" x14ac:dyDescent="0.25">
      <c r="S4265" s="18"/>
    </row>
    <row r="4266" spans="19:19" x14ac:dyDescent="0.25">
      <c r="S4266" s="18"/>
    </row>
    <row r="4267" spans="19:19" x14ac:dyDescent="0.25">
      <c r="S4267" s="18"/>
    </row>
    <row r="4268" spans="19:19" x14ac:dyDescent="0.25">
      <c r="S4268" s="18"/>
    </row>
    <row r="4269" spans="19:19" x14ac:dyDescent="0.25">
      <c r="S4269" s="18"/>
    </row>
    <row r="4270" spans="19:19" x14ac:dyDescent="0.25">
      <c r="S4270" s="18"/>
    </row>
    <row r="4271" spans="19:19" x14ac:dyDescent="0.25">
      <c r="S4271" s="18"/>
    </row>
    <row r="4272" spans="19:19" x14ac:dyDescent="0.25">
      <c r="S4272" s="18"/>
    </row>
    <row r="4273" spans="19:19" x14ac:dyDescent="0.25">
      <c r="S4273" s="18"/>
    </row>
    <row r="4274" spans="19:19" x14ac:dyDescent="0.25">
      <c r="S4274" s="18"/>
    </row>
    <row r="4275" spans="19:19" x14ac:dyDescent="0.25">
      <c r="S4275" s="18"/>
    </row>
    <row r="4276" spans="19:19" x14ac:dyDescent="0.25">
      <c r="S4276" s="18"/>
    </row>
    <row r="4277" spans="19:19" x14ac:dyDescent="0.25">
      <c r="S4277" s="18"/>
    </row>
    <row r="4278" spans="19:19" x14ac:dyDescent="0.25">
      <c r="S4278" s="18"/>
    </row>
    <row r="4279" spans="19:19" x14ac:dyDescent="0.25">
      <c r="S4279" s="18"/>
    </row>
    <row r="4280" spans="19:19" x14ac:dyDescent="0.25">
      <c r="S4280" s="18"/>
    </row>
    <row r="4281" spans="19:19" x14ac:dyDescent="0.25">
      <c r="S4281" s="18"/>
    </row>
    <row r="4282" spans="19:19" x14ac:dyDescent="0.25">
      <c r="S4282" s="18"/>
    </row>
    <row r="4283" spans="19:19" x14ac:dyDescent="0.25">
      <c r="S4283" s="18"/>
    </row>
    <row r="4284" spans="19:19" x14ac:dyDescent="0.25">
      <c r="S4284" s="18"/>
    </row>
    <row r="4285" spans="19:19" x14ac:dyDescent="0.25">
      <c r="S4285" s="18"/>
    </row>
    <row r="4286" spans="19:19" x14ac:dyDescent="0.25">
      <c r="S4286" s="18"/>
    </row>
    <row r="4287" spans="19:19" x14ac:dyDescent="0.25">
      <c r="S4287" s="18"/>
    </row>
    <row r="4288" spans="19:19" x14ac:dyDescent="0.25">
      <c r="S4288" s="18"/>
    </row>
    <row r="4289" spans="19:19" x14ac:dyDescent="0.25">
      <c r="S4289" s="18"/>
    </row>
    <row r="4290" spans="19:19" x14ac:dyDescent="0.25">
      <c r="S4290" s="18"/>
    </row>
    <row r="4291" spans="19:19" x14ac:dyDescent="0.25">
      <c r="S4291" s="18"/>
    </row>
    <row r="4292" spans="19:19" x14ac:dyDescent="0.25">
      <c r="S4292" s="18"/>
    </row>
    <row r="4293" spans="19:19" x14ac:dyDescent="0.25">
      <c r="S4293" s="18"/>
    </row>
    <row r="4294" spans="19:19" x14ac:dyDescent="0.25">
      <c r="S4294" s="18"/>
    </row>
    <row r="4295" spans="19:19" x14ac:dyDescent="0.25">
      <c r="S4295" s="18"/>
    </row>
    <row r="4296" spans="19:19" x14ac:dyDescent="0.25">
      <c r="S4296" s="18"/>
    </row>
    <row r="4297" spans="19:19" x14ac:dyDescent="0.25">
      <c r="S4297" s="18"/>
    </row>
    <row r="4298" spans="19:19" x14ac:dyDescent="0.25">
      <c r="S4298" s="18"/>
    </row>
    <row r="4299" spans="19:19" x14ac:dyDescent="0.25">
      <c r="S4299" s="18"/>
    </row>
    <row r="4300" spans="19:19" x14ac:dyDescent="0.25">
      <c r="S4300" s="18"/>
    </row>
    <row r="4301" spans="19:19" x14ac:dyDescent="0.25">
      <c r="S4301" s="18"/>
    </row>
    <row r="4302" spans="19:19" x14ac:dyDescent="0.25">
      <c r="S4302" s="18"/>
    </row>
    <row r="4303" spans="19:19" x14ac:dyDescent="0.25">
      <c r="S4303" s="18"/>
    </row>
    <row r="4304" spans="19:19" x14ac:dyDescent="0.25">
      <c r="S4304" s="18"/>
    </row>
    <row r="4305" spans="19:19" x14ac:dyDescent="0.25">
      <c r="S4305" s="18"/>
    </row>
    <row r="4306" spans="19:19" x14ac:dyDescent="0.25">
      <c r="S4306" s="18"/>
    </row>
    <row r="4307" spans="19:19" x14ac:dyDescent="0.25">
      <c r="S4307" s="18"/>
    </row>
    <row r="4308" spans="19:19" x14ac:dyDescent="0.25">
      <c r="S4308" s="18"/>
    </row>
    <row r="4309" spans="19:19" x14ac:dyDescent="0.25">
      <c r="S4309" s="18"/>
    </row>
    <row r="4310" spans="19:19" x14ac:dyDescent="0.25">
      <c r="S4310" s="18"/>
    </row>
    <row r="4311" spans="19:19" x14ac:dyDescent="0.25">
      <c r="S4311" s="18"/>
    </row>
    <row r="4312" spans="19:19" x14ac:dyDescent="0.25">
      <c r="S4312" s="18"/>
    </row>
    <row r="4313" spans="19:19" x14ac:dyDescent="0.25">
      <c r="S4313" s="18"/>
    </row>
    <row r="4314" spans="19:19" x14ac:dyDescent="0.25">
      <c r="S4314" s="18"/>
    </row>
    <row r="4315" spans="19:19" x14ac:dyDescent="0.25">
      <c r="S4315" s="18"/>
    </row>
    <row r="4316" spans="19:19" x14ac:dyDescent="0.25">
      <c r="S4316" s="18"/>
    </row>
    <row r="4317" spans="19:19" x14ac:dyDescent="0.25">
      <c r="S4317" s="18"/>
    </row>
    <row r="4318" spans="19:19" x14ac:dyDescent="0.25">
      <c r="S4318" s="18"/>
    </row>
    <row r="4319" spans="19:19" x14ac:dyDescent="0.25">
      <c r="S4319" s="18"/>
    </row>
    <row r="4320" spans="19:19" x14ac:dyDescent="0.25">
      <c r="S4320" s="18"/>
    </row>
    <row r="4321" spans="19:19" x14ac:dyDescent="0.25">
      <c r="S4321" s="18"/>
    </row>
    <row r="4322" spans="19:19" x14ac:dyDescent="0.25">
      <c r="S4322" s="18"/>
    </row>
    <row r="4323" spans="19:19" x14ac:dyDescent="0.25">
      <c r="S4323" s="18"/>
    </row>
    <row r="4324" spans="19:19" x14ac:dyDescent="0.25">
      <c r="S4324" s="18"/>
    </row>
    <row r="4325" spans="19:19" x14ac:dyDescent="0.25">
      <c r="S4325" s="18"/>
    </row>
    <row r="4326" spans="19:19" x14ac:dyDescent="0.25">
      <c r="S4326" s="18"/>
    </row>
    <row r="4327" spans="19:19" x14ac:dyDescent="0.25">
      <c r="S4327" s="18"/>
    </row>
    <row r="4328" spans="19:19" x14ac:dyDescent="0.25">
      <c r="S4328" s="18"/>
    </row>
    <row r="4329" spans="19:19" x14ac:dyDescent="0.25">
      <c r="S4329" s="18"/>
    </row>
    <row r="4330" spans="19:19" x14ac:dyDescent="0.25">
      <c r="S4330" s="18"/>
    </row>
    <row r="4331" spans="19:19" x14ac:dyDescent="0.25">
      <c r="S4331" s="18"/>
    </row>
    <row r="4332" spans="19:19" x14ac:dyDescent="0.25">
      <c r="S4332" s="18"/>
    </row>
    <row r="4333" spans="19:19" x14ac:dyDescent="0.25">
      <c r="S4333" s="18"/>
    </row>
    <row r="4334" spans="19:19" x14ac:dyDescent="0.25">
      <c r="S4334" s="18"/>
    </row>
    <row r="4335" spans="19:19" x14ac:dyDescent="0.25">
      <c r="S4335" s="18"/>
    </row>
    <row r="4336" spans="19:19" x14ac:dyDescent="0.25">
      <c r="S4336" s="18"/>
    </row>
    <row r="4337" spans="19:19" x14ac:dyDescent="0.25">
      <c r="S4337" s="18"/>
    </row>
    <row r="4338" spans="19:19" x14ac:dyDescent="0.25">
      <c r="S4338" s="18"/>
    </row>
    <row r="4339" spans="19:19" x14ac:dyDescent="0.25">
      <c r="S4339" s="18"/>
    </row>
    <row r="4340" spans="19:19" x14ac:dyDescent="0.25">
      <c r="S4340" s="18"/>
    </row>
    <row r="4341" spans="19:19" x14ac:dyDescent="0.25">
      <c r="S4341" s="18"/>
    </row>
    <row r="4342" spans="19:19" x14ac:dyDescent="0.25">
      <c r="S4342" s="18"/>
    </row>
    <row r="4343" spans="19:19" x14ac:dyDescent="0.25">
      <c r="S4343" s="18"/>
    </row>
    <row r="4344" spans="19:19" x14ac:dyDescent="0.25">
      <c r="S4344" s="18"/>
    </row>
    <row r="4345" spans="19:19" x14ac:dyDescent="0.25">
      <c r="S4345" s="18"/>
    </row>
    <row r="4346" spans="19:19" x14ac:dyDescent="0.25">
      <c r="S4346" s="18"/>
    </row>
    <row r="4347" spans="19:19" x14ac:dyDescent="0.25">
      <c r="S4347" s="18"/>
    </row>
    <row r="4348" spans="19:19" x14ac:dyDescent="0.25">
      <c r="S4348" s="18"/>
    </row>
    <row r="4349" spans="19:19" x14ac:dyDescent="0.25">
      <c r="S4349" s="18"/>
    </row>
    <row r="4350" spans="19:19" x14ac:dyDescent="0.25">
      <c r="S4350" s="18"/>
    </row>
    <row r="4351" spans="19:19" x14ac:dyDescent="0.25">
      <c r="S4351" s="18"/>
    </row>
    <row r="4352" spans="19:19" x14ac:dyDescent="0.25">
      <c r="S4352" s="18"/>
    </row>
    <row r="4353" spans="19:19" x14ac:dyDescent="0.25">
      <c r="S4353" s="18"/>
    </row>
    <row r="4354" spans="19:19" x14ac:dyDescent="0.25">
      <c r="S4354" s="18"/>
    </row>
    <row r="4355" spans="19:19" x14ac:dyDescent="0.25">
      <c r="S4355" s="18"/>
    </row>
    <row r="4356" spans="19:19" x14ac:dyDescent="0.25">
      <c r="S4356" s="18"/>
    </row>
    <row r="4357" spans="19:19" x14ac:dyDescent="0.25">
      <c r="S4357" s="18"/>
    </row>
    <row r="4358" spans="19:19" x14ac:dyDescent="0.25">
      <c r="S4358" s="18"/>
    </row>
    <row r="4359" spans="19:19" x14ac:dyDescent="0.25">
      <c r="S4359" s="18"/>
    </row>
    <row r="4360" spans="19:19" x14ac:dyDescent="0.25">
      <c r="S4360" s="18"/>
    </row>
    <row r="4361" spans="19:19" x14ac:dyDescent="0.25">
      <c r="S4361" s="18"/>
    </row>
    <row r="4362" spans="19:19" x14ac:dyDescent="0.25">
      <c r="S4362" s="18"/>
    </row>
    <row r="4363" spans="19:19" x14ac:dyDescent="0.25">
      <c r="S4363" s="18"/>
    </row>
    <row r="4364" spans="19:19" x14ac:dyDescent="0.25">
      <c r="S4364" s="18"/>
    </row>
    <row r="4365" spans="19:19" x14ac:dyDescent="0.25">
      <c r="S4365" s="18"/>
    </row>
    <row r="4366" spans="19:19" x14ac:dyDescent="0.25">
      <c r="S4366" s="18"/>
    </row>
    <row r="4367" spans="19:19" x14ac:dyDescent="0.25">
      <c r="S4367" s="18"/>
    </row>
    <row r="4368" spans="19:19" x14ac:dyDescent="0.25">
      <c r="S4368" s="18"/>
    </row>
    <row r="4369" spans="19:19" x14ac:dyDescent="0.25">
      <c r="S4369" s="18"/>
    </row>
    <row r="4370" spans="19:19" x14ac:dyDescent="0.25">
      <c r="S4370" s="18"/>
    </row>
    <row r="4371" spans="19:19" x14ac:dyDescent="0.25">
      <c r="S4371" s="18"/>
    </row>
    <row r="4372" spans="19:19" x14ac:dyDescent="0.25">
      <c r="S4372" s="18"/>
    </row>
    <row r="4373" spans="19:19" x14ac:dyDescent="0.25">
      <c r="S4373" s="18"/>
    </row>
    <row r="4374" spans="19:19" x14ac:dyDescent="0.25">
      <c r="S4374" s="18"/>
    </row>
    <row r="4375" spans="19:19" x14ac:dyDescent="0.25">
      <c r="S4375" s="18"/>
    </row>
    <row r="4376" spans="19:19" x14ac:dyDescent="0.25">
      <c r="S4376" s="18"/>
    </row>
    <row r="4377" spans="19:19" x14ac:dyDescent="0.25">
      <c r="S4377" s="18"/>
    </row>
    <row r="4378" spans="19:19" x14ac:dyDescent="0.25">
      <c r="S4378" s="18"/>
    </row>
    <row r="4379" spans="19:19" x14ac:dyDescent="0.25">
      <c r="S4379" s="18"/>
    </row>
    <row r="4380" spans="19:19" x14ac:dyDescent="0.25">
      <c r="S4380" s="18"/>
    </row>
    <row r="4381" spans="19:19" x14ac:dyDescent="0.25">
      <c r="S4381" s="18"/>
    </row>
    <row r="4382" spans="19:19" x14ac:dyDescent="0.25">
      <c r="S4382" s="18"/>
    </row>
    <row r="4383" spans="19:19" x14ac:dyDescent="0.25">
      <c r="S4383" s="18"/>
    </row>
    <row r="4384" spans="19:19" x14ac:dyDescent="0.25">
      <c r="S4384" s="18"/>
    </row>
    <row r="4385" spans="19:19" x14ac:dyDescent="0.25">
      <c r="S4385" s="18"/>
    </row>
    <row r="4386" spans="19:19" x14ac:dyDescent="0.25">
      <c r="S4386" s="18"/>
    </row>
    <row r="4387" spans="19:19" x14ac:dyDescent="0.25">
      <c r="S4387" s="18"/>
    </row>
    <row r="4388" spans="19:19" x14ac:dyDescent="0.25">
      <c r="S4388" s="18"/>
    </row>
    <row r="4389" spans="19:19" x14ac:dyDescent="0.25">
      <c r="S4389" s="18"/>
    </row>
    <row r="4390" spans="19:19" x14ac:dyDescent="0.25">
      <c r="S4390" s="18"/>
    </row>
    <row r="4391" spans="19:19" x14ac:dyDescent="0.25">
      <c r="S4391" s="18"/>
    </row>
    <row r="4392" spans="19:19" x14ac:dyDescent="0.25">
      <c r="S4392" s="18"/>
    </row>
    <row r="4393" spans="19:19" x14ac:dyDescent="0.25">
      <c r="S4393" s="18"/>
    </row>
    <row r="4394" spans="19:19" x14ac:dyDescent="0.25">
      <c r="S4394" s="18"/>
    </row>
    <row r="4395" spans="19:19" x14ac:dyDescent="0.25">
      <c r="S4395" s="18"/>
    </row>
    <row r="4396" spans="19:19" x14ac:dyDescent="0.25">
      <c r="S4396" s="18"/>
    </row>
    <row r="4397" spans="19:19" x14ac:dyDescent="0.25">
      <c r="S4397" s="18"/>
    </row>
    <row r="4398" spans="19:19" x14ac:dyDescent="0.25">
      <c r="S4398" s="18"/>
    </row>
    <row r="4399" spans="19:19" x14ac:dyDescent="0.25">
      <c r="S4399" s="18"/>
    </row>
    <row r="4400" spans="19:19" x14ac:dyDescent="0.25">
      <c r="S4400" s="18"/>
    </row>
    <row r="4401" spans="19:19" x14ac:dyDescent="0.25">
      <c r="S4401" s="18"/>
    </row>
    <row r="4402" spans="19:19" x14ac:dyDescent="0.25">
      <c r="S4402" s="18"/>
    </row>
    <row r="4403" spans="19:19" x14ac:dyDescent="0.25">
      <c r="S4403" s="18"/>
    </row>
    <row r="4404" spans="19:19" x14ac:dyDescent="0.25">
      <c r="S4404" s="18"/>
    </row>
    <row r="4405" spans="19:19" x14ac:dyDescent="0.25">
      <c r="S4405" s="18"/>
    </row>
    <row r="4406" spans="19:19" x14ac:dyDescent="0.25">
      <c r="S4406" s="18"/>
    </row>
    <row r="4407" spans="19:19" x14ac:dyDescent="0.25">
      <c r="S4407" s="18"/>
    </row>
    <row r="4408" spans="19:19" x14ac:dyDescent="0.25">
      <c r="S4408" s="18"/>
    </row>
    <row r="4409" spans="19:19" x14ac:dyDescent="0.25">
      <c r="S4409" s="18"/>
    </row>
    <row r="4410" spans="19:19" x14ac:dyDescent="0.25">
      <c r="S4410" s="18"/>
    </row>
    <row r="4411" spans="19:19" x14ac:dyDescent="0.25">
      <c r="S4411" s="18"/>
    </row>
    <row r="4412" spans="19:19" x14ac:dyDescent="0.25">
      <c r="S4412" s="18"/>
    </row>
    <row r="4413" spans="19:19" x14ac:dyDescent="0.25">
      <c r="S4413" s="18"/>
    </row>
    <row r="4414" spans="19:19" x14ac:dyDescent="0.25">
      <c r="S4414" s="18"/>
    </row>
    <row r="4415" spans="19:19" x14ac:dyDescent="0.25">
      <c r="S4415" s="18"/>
    </row>
    <row r="4416" spans="19:19" x14ac:dyDescent="0.25">
      <c r="S4416" s="18"/>
    </row>
    <row r="4417" spans="19:19" x14ac:dyDescent="0.25">
      <c r="S4417" s="18"/>
    </row>
    <row r="4418" spans="19:19" x14ac:dyDescent="0.25">
      <c r="S4418" s="18"/>
    </row>
    <row r="4419" spans="19:19" x14ac:dyDescent="0.25">
      <c r="S4419" s="18"/>
    </row>
    <row r="4420" spans="19:19" x14ac:dyDescent="0.25">
      <c r="S4420" s="18"/>
    </row>
    <row r="4421" spans="19:19" x14ac:dyDescent="0.25">
      <c r="S4421" s="18"/>
    </row>
    <row r="4422" spans="19:19" x14ac:dyDescent="0.25">
      <c r="S4422" s="18"/>
    </row>
    <row r="4423" spans="19:19" x14ac:dyDescent="0.25">
      <c r="S4423" s="18"/>
    </row>
    <row r="4424" spans="19:19" x14ac:dyDescent="0.25">
      <c r="S4424" s="18"/>
    </row>
    <row r="4425" spans="19:19" x14ac:dyDescent="0.25">
      <c r="S4425" s="18"/>
    </row>
    <row r="4426" spans="19:19" x14ac:dyDescent="0.25">
      <c r="S4426" s="18"/>
    </row>
    <row r="4427" spans="19:19" x14ac:dyDescent="0.25">
      <c r="S4427" s="18"/>
    </row>
    <row r="4428" spans="19:19" x14ac:dyDescent="0.25">
      <c r="S4428" s="18"/>
    </row>
    <row r="4429" spans="19:19" x14ac:dyDescent="0.25">
      <c r="S4429" s="18"/>
    </row>
    <row r="4430" spans="19:19" x14ac:dyDescent="0.25">
      <c r="S4430" s="18"/>
    </row>
    <row r="4431" spans="19:19" x14ac:dyDescent="0.25">
      <c r="S4431" s="18"/>
    </row>
    <row r="4432" spans="19:19" x14ac:dyDescent="0.25">
      <c r="S4432" s="18"/>
    </row>
    <row r="4433" spans="19:19" x14ac:dyDescent="0.25">
      <c r="S4433" s="18"/>
    </row>
    <row r="4434" spans="19:19" x14ac:dyDescent="0.25">
      <c r="S4434" s="18"/>
    </row>
    <row r="4435" spans="19:19" x14ac:dyDescent="0.25">
      <c r="S4435" s="18"/>
    </row>
    <row r="4436" spans="19:19" x14ac:dyDescent="0.25">
      <c r="S4436" s="18"/>
    </row>
    <row r="4437" spans="19:19" x14ac:dyDescent="0.25">
      <c r="S4437" s="18"/>
    </row>
    <row r="4438" spans="19:19" x14ac:dyDescent="0.25">
      <c r="S4438" s="18"/>
    </row>
    <row r="4439" spans="19:19" x14ac:dyDescent="0.25">
      <c r="S4439" s="18"/>
    </row>
    <row r="4440" spans="19:19" x14ac:dyDescent="0.25">
      <c r="S4440" s="18"/>
    </row>
    <row r="4441" spans="19:19" x14ac:dyDescent="0.25">
      <c r="S4441" s="18"/>
    </row>
    <row r="4442" spans="19:19" x14ac:dyDescent="0.25">
      <c r="S4442" s="18"/>
    </row>
    <row r="4443" spans="19:19" x14ac:dyDescent="0.25">
      <c r="S4443" s="18"/>
    </row>
    <row r="4444" spans="19:19" x14ac:dyDescent="0.25">
      <c r="S4444" s="18"/>
    </row>
    <row r="4445" spans="19:19" x14ac:dyDescent="0.25">
      <c r="S4445" s="18"/>
    </row>
    <row r="4446" spans="19:19" x14ac:dyDescent="0.25">
      <c r="S4446" s="18"/>
    </row>
    <row r="4447" spans="19:19" x14ac:dyDescent="0.25">
      <c r="S4447" s="18"/>
    </row>
    <row r="4448" spans="19:19" x14ac:dyDescent="0.25">
      <c r="S4448" s="18"/>
    </row>
    <row r="4449" spans="19:19" x14ac:dyDescent="0.25">
      <c r="S4449" s="18"/>
    </row>
    <row r="4450" spans="19:19" x14ac:dyDescent="0.25">
      <c r="S4450" s="18"/>
    </row>
    <row r="4451" spans="19:19" x14ac:dyDescent="0.25">
      <c r="S4451" s="18"/>
    </row>
    <row r="4452" spans="19:19" x14ac:dyDescent="0.25">
      <c r="S4452" s="18"/>
    </row>
    <row r="4453" spans="19:19" x14ac:dyDescent="0.25">
      <c r="S4453" s="18"/>
    </row>
    <row r="4454" spans="19:19" x14ac:dyDescent="0.25">
      <c r="S4454" s="18"/>
    </row>
    <row r="4455" spans="19:19" x14ac:dyDescent="0.25">
      <c r="S4455" s="18"/>
    </row>
    <row r="4456" spans="19:19" x14ac:dyDescent="0.25">
      <c r="S4456" s="18"/>
    </row>
    <row r="4457" spans="19:19" x14ac:dyDescent="0.25">
      <c r="S4457" s="18"/>
    </row>
    <row r="4458" spans="19:19" x14ac:dyDescent="0.25">
      <c r="S4458" s="18"/>
    </row>
    <row r="4459" spans="19:19" x14ac:dyDescent="0.25">
      <c r="S4459" s="18"/>
    </row>
    <row r="4460" spans="19:19" x14ac:dyDescent="0.25">
      <c r="S4460" s="18"/>
    </row>
    <row r="4461" spans="19:19" x14ac:dyDescent="0.25">
      <c r="S4461" s="18"/>
    </row>
    <row r="4462" spans="19:19" x14ac:dyDescent="0.25">
      <c r="S4462" s="18"/>
    </row>
    <row r="4463" spans="19:19" x14ac:dyDescent="0.25">
      <c r="S4463" s="18"/>
    </row>
    <row r="4464" spans="19:19" x14ac:dyDescent="0.25">
      <c r="S4464" s="18"/>
    </row>
    <row r="4465" spans="19:19" x14ac:dyDescent="0.25">
      <c r="S4465" s="18"/>
    </row>
    <row r="4466" spans="19:19" x14ac:dyDescent="0.25">
      <c r="S4466" s="18"/>
    </row>
    <row r="4467" spans="19:19" x14ac:dyDescent="0.25">
      <c r="S4467" s="18"/>
    </row>
    <row r="4468" spans="19:19" x14ac:dyDescent="0.25">
      <c r="S4468" s="18"/>
    </row>
    <row r="4469" spans="19:19" x14ac:dyDescent="0.25">
      <c r="S4469" s="18"/>
    </row>
    <row r="4470" spans="19:19" x14ac:dyDescent="0.25">
      <c r="S4470" s="18"/>
    </row>
    <row r="4471" spans="19:19" x14ac:dyDescent="0.25">
      <c r="S4471" s="18"/>
    </row>
    <row r="4472" spans="19:19" x14ac:dyDescent="0.25">
      <c r="S4472" s="18"/>
    </row>
    <row r="4473" spans="19:19" x14ac:dyDescent="0.25">
      <c r="S4473" s="18"/>
    </row>
    <row r="4474" spans="19:19" x14ac:dyDescent="0.25">
      <c r="S4474" s="18"/>
    </row>
    <row r="4475" spans="19:19" x14ac:dyDescent="0.25">
      <c r="S4475" s="18"/>
    </row>
    <row r="4476" spans="19:19" x14ac:dyDescent="0.25">
      <c r="S4476" s="18"/>
    </row>
    <row r="4477" spans="19:19" x14ac:dyDescent="0.25">
      <c r="S4477" s="18"/>
    </row>
    <row r="4478" spans="19:19" x14ac:dyDescent="0.25">
      <c r="S4478" s="18"/>
    </row>
    <row r="4479" spans="19:19" x14ac:dyDescent="0.25">
      <c r="S4479" s="18"/>
    </row>
    <row r="4480" spans="19:19" x14ac:dyDescent="0.25">
      <c r="S4480" s="18"/>
    </row>
    <row r="4481" spans="19:19" x14ac:dyDescent="0.25">
      <c r="S4481" s="18"/>
    </row>
    <row r="4482" spans="19:19" x14ac:dyDescent="0.25">
      <c r="S4482" s="18"/>
    </row>
    <row r="4483" spans="19:19" x14ac:dyDescent="0.25">
      <c r="S4483" s="18"/>
    </row>
    <row r="4484" spans="19:19" x14ac:dyDescent="0.25">
      <c r="S4484" s="18"/>
    </row>
    <row r="4485" spans="19:19" x14ac:dyDescent="0.25">
      <c r="S4485" s="18"/>
    </row>
    <row r="4486" spans="19:19" x14ac:dyDescent="0.25">
      <c r="S4486" s="18"/>
    </row>
    <row r="4487" spans="19:19" x14ac:dyDescent="0.25">
      <c r="S4487" s="18"/>
    </row>
    <row r="4488" spans="19:19" x14ac:dyDescent="0.25">
      <c r="S4488" s="18"/>
    </row>
    <row r="4489" spans="19:19" x14ac:dyDescent="0.25">
      <c r="S4489" s="18"/>
    </row>
    <row r="4490" spans="19:19" x14ac:dyDescent="0.25">
      <c r="S4490" s="18"/>
    </row>
    <row r="4491" spans="19:19" x14ac:dyDescent="0.25">
      <c r="S4491" s="18"/>
    </row>
    <row r="4492" spans="19:19" x14ac:dyDescent="0.25">
      <c r="S4492" s="18"/>
    </row>
    <row r="4493" spans="19:19" x14ac:dyDescent="0.25">
      <c r="S4493" s="18"/>
    </row>
    <row r="4494" spans="19:19" x14ac:dyDescent="0.25">
      <c r="S4494" s="18"/>
    </row>
    <row r="4495" spans="19:19" x14ac:dyDescent="0.25">
      <c r="S4495" s="18"/>
    </row>
    <row r="4496" spans="19:19" x14ac:dyDescent="0.25">
      <c r="S4496" s="18"/>
    </row>
    <row r="4497" spans="19:19" x14ac:dyDescent="0.25">
      <c r="S4497" s="18"/>
    </row>
    <row r="4498" spans="19:19" x14ac:dyDescent="0.25">
      <c r="S4498" s="18"/>
    </row>
    <row r="4499" spans="19:19" x14ac:dyDescent="0.25">
      <c r="S4499" s="18"/>
    </row>
    <row r="4500" spans="19:19" x14ac:dyDescent="0.25">
      <c r="S4500" s="18"/>
    </row>
    <row r="4501" spans="19:19" x14ac:dyDescent="0.25">
      <c r="S4501" s="18"/>
    </row>
    <row r="4502" spans="19:19" x14ac:dyDescent="0.25">
      <c r="S4502" s="18"/>
    </row>
    <row r="4503" spans="19:19" x14ac:dyDescent="0.25">
      <c r="S4503" s="18"/>
    </row>
    <row r="4504" spans="19:19" x14ac:dyDescent="0.25">
      <c r="S4504" s="18"/>
    </row>
    <row r="4505" spans="19:19" x14ac:dyDescent="0.25">
      <c r="S4505" s="18"/>
    </row>
    <row r="4506" spans="19:19" x14ac:dyDescent="0.25">
      <c r="S4506" s="18"/>
    </row>
    <row r="4507" spans="19:19" x14ac:dyDescent="0.25">
      <c r="S4507" s="18"/>
    </row>
    <row r="4508" spans="19:19" x14ac:dyDescent="0.25">
      <c r="S4508" s="18"/>
    </row>
    <row r="4509" spans="19:19" x14ac:dyDescent="0.25">
      <c r="S4509" s="18"/>
    </row>
    <row r="4510" spans="19:19" x14ac:dyDescent="0.25">
      <c r="S4510" s="18"/>
    </row>
    <row r="4511" spans="19:19" x14ac:dyDescent="0.25">
      <c r="S4511" s="18"/>
    </row>
    <row r="4512" spans="19:19" x14ac:dyDescent="0.25">
      <c r="S4512" s="18"/>
    </row>
    <row r="4513" spans="19:19" x14ac:dyDescent="0.25">
      <c r="S4513" s="18"/>
    </row>
    <row r="4514" spans="19:19" x14ac:dyDescent="0.25">
      <c r="S4514" s="18"/>
    </row>
    <row r="4515" spans="19:19" x14ac:dyDescent="0.25">
      <c r="S4515" s="18"/>
    </row>
    <row r="4516" spans="19:19" x14ac:dyDescent="0.25">
      <c r="S4516" s="18"/>
    </row>
    <row r="4517" spans="19:19" x14ac:dyDescent="0.25">
      <c r="S4517" s="18"/>
    </row>
    <row r="4518" spans="19:19" x14ac:dyDescent="0.25">
      <c r="S4518" s="18"/>
    </row>
    <row r="4519" spans="19:19" x14ac:dyDescent="0.25">
      <c r="S4519" s="18"/>
    </row>
    <row r="4520" spans="19:19" x14ac:dyDescent="0.25">
      <c r="S4520" s="18"/>
    </row>
    <row r="4521" spans="19:19" x14ac:dyDescent="0.25">
      <c r="S4521" s="18"/>
    </row>
    <row r="4522" spans="19:19" x14ac:dyDescent="0.25">
      <c r="S4522" s="18"/>
    </row>
    <row r="4523" spans="19:19" x14ac:dyDescent="0.25">
      <c r="S4523" s="18"/>
    </row>
    <row r="4524" spans="19:19" x14ac:dyDescent="0.25">
      <c r="S4524" s="18"/>
    </row>
    <row r="4525" spans="19:19" x14ac:dyDescent="0.25">
      <c r="S4525" s="18"/>
    </row>
    <row r="4526" spans="19:19" x14ac:dyDescent="0.25">
      <c r="S4526" s="18"/>
    </row>
    <row r="4527" spans="19:19" x14ac:dyDescent="0.25">
      <c r="S4527" s="18"/>
    </row>
    <row r="4528" spans="19:19" x14ac:dyDescent="0.25">
      <c r="S4528" s="18"/>
    </row>
    <row r="4529" spans="19:19" x14ac:dyDescent="0.25">
      <c r="S4529" s="18"/>
    </row>
    <row r="4530" spans="19:19" x14ac:dyDescent="0.25">
      <c r="S4530" s="18"/>
    </row>
    <row r="4531" spans="19:19" x14ac:dyDescent="0.25">
      <c r="S4531" s="18"/>
    </row>
    <row r="4532" spans="19:19" x14ac:dyDescent="0.25">
      <c r="S4532" s="18"/>
    </row>
    <row r="4533" spans="19:19" x14ac:dyDescent="0.25">
      <c r="S4533" s="18"/>
    </row>
    <row r="4534" spans="19:19" x14ac:dyDescent="0.25">
      <c r="S4534" s="18"/>
    </row>
    <row r="4535" spans="19:19" x14ac:dyDescent="0.25">
      <c r="S4535" s="18"/>
    </row>
    <row r="4536" spans="19:19" x14ac:dyDescent="0.25">
      <c r="S4536" s="18"/>
    </row>
    <row r="4537" spans="19:19" x14ac:dyDescent="0.25">
      <c r="S4537" s="18"/>
    </row>
    <row r="4538" spans="19:19" x14ac:dyDescent="0.25">
      <c r="S4538" s="18"/>
    </row>
    <row r="4539" spans="19:19" x14ac:dyDescent="0.25">
      <c r="S4539" s="18"/>
    </row>
    <row r="4540" spans="19:19" x14ac:dyDescent="0.25">
      <c r="S4540" s="18"/>
    </row>
    <row r="4541" spans="19:19" x14ac:dyDescent="0.25">
      <c r="S4541" s="18"/>
    </row>
    <row r="4542" spans="19:19" x14ac:dyDescent="0.25">
      <c r="S4542" s="18"/>
    </row>
    <row r="4543" spans="19:19" x14ac:dyDescent="0.25">
      <c r="S4543" s="18"/>
    </row>
    <row r="4544" spans="19:19" x14ac:dyDescent="0.25">
      <c r="S4544" s="18"/>
    </row>
    <row r="4545" spans="19:19" x14ac:dyDescent="0.25">
      <c r="S4545" s="18"/>
    </row>
    <row r="4546" spans="19:19" x14ac:dyDescent="0.25">
      <c r="S4546" s="18"/>
    </row>
    <row r="4547" spans="19:19" x14ac:dyDescent="0.25">
      <c r="S4547" s="18"/>
    </row>
    <row r="4548" spans="19:19" x14ac:dyDescent="0.25">
      <c r="S4548" s="18"/>
    </row>
    <row r="4549" spans="19:19" x14ac:dyDescent="0.25">
      <c r="S4549" s="18"/>
    </row>
    <row r="4550" spans="19:19" x14ac:dyDescent="0.25">
      <c r="S4550" s="18"/>
    </row>
    <row r="4551" spans="19:19" x14ac:dyDescent="0.25">
      <c r="S4551" s="18"/>
    </row>
    <row r="4552" spans="19:19" x14ac:dyDescent="0.25">
      <c r="S4552" s="18"/>
    </row>
    <row r="4553" spans="19:19" x14ac:dyDescent="0.25">
      <c r="S4553" s="18"/>
    </row>
    <row r="4554" spans="19:19" x14ac:dyDescent="0.25">
      <c r="S4554" s="18"/>
    </row>
    <row r="4555" spans="19:19" x14ac:dyDescent="0.25">
      <c r="S4555" s="18"/>
    </row>
    <row r="4556" spans="19:19" x14ac:dyDescent="0.25">
      <c r="S4556" s="18"/>
    </row>
    <row r="4557" spans="19:19" x14ac:dyDescent="0.25">
      <c r="S4557" s="18"/>
    </row>
    <row r="4558" spans="19:19" x14ac:dyDescent="0.25">
      <c r="S4558" s="18"/>
    </row>
    <row r="4559" spans="19:19" x14ac:dyDescent="0.25">
      <c r="S4559" s="18"/>
    </row>
    <row r="4560" spans="19:19" x14ac:dyDescent="0.25">
      <c r="S4560" s="18"/>
    </row>
    <row r="4561" spans="19:19" x14ac:dyDescent="0.25">
      <c r="S4561" s="18"/>
    </row>
    <row r="4562" spans="19:19" x14ac:dyDescent="0.25">
      <c r="S4562" s="18"/>
    </row>
    <row r="4563" spans="19:19" x14ac:dyDescent="0.25">
      <c r="S4563" s="18"/>
    </row>
    <row r="4564" spans="19:19" x14ac:dyDescent="0.25">
      <c r="S4564" s="18"/>
    </row>
    <row r="4565" spans="19:19" x14ac:dyDescent="0.25">
      <c r="S4565" s="18"/>
    </row>
    <row r="4566" spans="19:19" x14ac:dyDescent="0.25">
      <c r="S4566" s="18"/>
    </row>
    <row r="4567" spans="19:19" x14ac:dyDescent="0.25">
      <c r="S4567" s="18"/>
    </row>
    <row r="4568" spans="19:19" x14ac:dyDescent="0.25">
      <c r="S4568" s="18"/>
    </row>
    <row r="4569" spans="19:19" x14ac:dyDescent="0.25">
      <c r="S4569" s="18"/>
    </row>
    <row r="4570" spans="19:19" x14ac:dyDescent="0.25">
      <c r="S4570" s="18"/>
    </row>
    <row r="4571" spans="19:19" x14ac:dyDescent="0.25">
      <c r="S4571" s="18"/>
    </row>
    <row r="4572" spans="19:19" x14ac:dyDescent="0.25">
      <c r="S4572" s="18"/>
    </row>
    <row r="4573" spans="19:19" x14ac:dyDescent="0.25">
      <c r="S4573" s="18"/>
    </row>
    <row r="4574" spans="19:19" x14ac:dyDescent="0.25">
      <c r="S4574" s="18"/>
    </row>
    <row r="4575" spans="19:19" x14ac:dyDescent="0.25">
      <c r="S4575" s="18"/>
    </row>
    <row r="4576" spans="19:19" x14ac:dyDescent="0.25">
      <c r="S4576" s="18"/>
    </row>
    <row r="4577" spans="19:19" x14ac:dyDescent="0.25">
      <c r="S4577" s="18"/>
    </row>
    <row r="4578" spans="19:19" x14ac:dyDescent="0.25">
      <c r="S4578" s="18"/>
    </row>
    <row r="4579" spans="19:19" x14ac:dyDescent="0.25">
      <c r="S4579" s="18"/>
    </row>
    <row r="4580" spans="19:19" x14ac:dyDescent="0.25">
      <c r="S4580" s="18"/>
    </row>
    <row r="4581" spans="19:19" x14ac:dyDescent="0.25">
      <c r="S4581" s="18"/>
    </row>
    <row r="4582" spans="19:19" x14ac:dyDescent="0.25">
      <c r="S4582" s="18"/>
    </row>
    <row r="4583" spans="19:19" x14ac:dyDescent="0.25">
      <c r="S4583" s="18"/>
    </row>
    <row r="4584" spans="19:19" x14ac:dyDescent="0.25">
      <c r="S4584" s="18"/>
    </row>
    <row r="4585" spans="19:19" x14ac:dyDescent="0.25">
      <c r="S4585" s="18"/>
    </row>
    <row r="4586" spans="19:19" x14ac:dyDescent="0.25">
      <c r="S4586" s="18"/>
    </row>
    <row r="4587" spans="19:19" x14ac:dyDescent="0.25">
      <c r="S4587" s="18"/>
    </row>
    <row r="4588" spans="19:19" x14ac:dyDescent="0.25">
      <c r="S4588" s="18"/>
    </row>
    <row r="4589" spans="19:19" x14ac:dyDescent="0.25">
      <c r="S4589" s="18"/>
    </row>
    <row r="4590" spans="19:19" x14ac:dyDescent="0.25">
      <c r="S4590" s="18"/>
    </row>
    <row r="4591" spans="19:19" x14ac:dyDescent="0.25">
      <c r="S4591" s="18"/>
    </row>
    <row r="4592" spans="19:19" x14ac:dyDescent="0.25">
      <c r="S4592" s="18"/>
    </row>
    <row r="4593" spans="19:19" x14ac:dyDescent="0.25">
      <c r="S4593" s="18"/>
    </row>
    <row r="4594" spans="19:19" x14ac:dyDescent="0.25">
      <c r="S4594" s="18"/>
    </row>
    <row r="4595" spans="19:19" x14ac:dyDescent="0.25">
      <c r="S4595" s="18"/>
    </row>
    <row r="4596" spans="19:19" x14ac:dyDescent="0.25">
      <c r="S4596" s="18"/>
    </row>
    <row r="4597" spans="19:19" x14ac:dyDescent="0.25">
      <c r="S4597" s="18"/>
    </row>
    <row r="4598" spans="19:19" x14ac:dyDescent="0.25">
      <c r="S4598" s="18"/>
    </row>
    <row r="4599" spans="19:19" x14ac:dyDescent="0.25">
      <c r="S4599" s="18"/>
    </row>
    <row r="4600" spans="19:19" x14ac:dyDescent="0.25">
      <c r="S4600" s="18"/>
    </row>
    <row r="4601" spans="19:19" x14ac:dyDescent="0.25">
      <c r="S4601" s="18"/>
    </row>
    <row r="4602" spans="19:19" x14ac:dyDescent="0.25">
      <c r="S4602" s="18"/>
    </row>
    <row r="4603" spans="19:19" x14ac:dyDescent="0.25">
      <c r="S4603" s="18"/>
    </row>
    <row r="4604" spans="19:19" x14ac:dyDescent="0.25">
      <c r="S4604" s="18"/>
    </row>
    <row r="4605" spans="19:19" x14ac:dyDescent="0.25">
      <c r="S4605" s="18"/>
    </row>
    <row r="4606" spans="19:19" x14ac:dyDescent="0.25">
      <c r="S4606" s="18"/>
    </row>
    <row r="4607" spans="19:19" x14ac:dyDescent="0.25">
      <c r="S4607" s="18"/>
    </row>
    <row r="4608" spans="19:19" x14ac:dyDescent="0.25">
      <c r="S4608" s="18"/>
    </row>
    <row r="4609" spans="19:19" x14ac:dyDescent="0.25">
      <c r="S4609" s="18"/>
    </row>
    <row r="4610" spans="19:19" x14ac:dyDescent="0.25">
      <c r="S4610" s="18"/>
    </row>
    <row r="4611" spans="19:19" x14ac:dyDescent="0.25">
      <c r="S4611" s="18"/>
    </row>
    <row r="4612" spans="19:19" x14ac:dyDescent="0.25">
      <c r="S4612" s="18"/>
    </row>
    <row r="4613" spans="19:19" x14ac:dyDescent="0.25">
      <c r="S4613" s="18"/>
    </row>
    <row r="4614" spans="19:19" x14ac:dyDescent="0.25">
      <c r="S4614" s="18"/>
    </row>
    <row r="4615" spans="19:19" x14ac:dyDescent="0.25">
      <c r="S4615" s="18"/>
    </row>
    <row r="4616" spans="19:19" x14ac:dyDescent="0.25">
      <c r="S4616" s="18"/>
    </row>
    <row r="4617" spans="19:19" x14ac:dyDescent="0.25">
      <c r="S4617" s="18"/>
    </row>
    <row r="4618" spans="19:19" x14ac:dyDescent="0.25">
      <c r="S4618" s="18"/>
    </row>
    <row r="4619" spans="19:19" x14ac:dyDescent="0.25">
      <c r="S4619" s="18"/>
    </row>
    <row r="4620" spans="19:19" x14ac:dyDescent="0.25">
      <c r="S4620" s="18"/>
    </row>
    <row r="4621" spans="19:19" x14ac:dyDescent="0.25">
      <c r="S4621" s="18"/>
    </row>
    <row r="4622" spans="19:19" x14ac:dyDescent="0.25">
      <c r="S4622" s="18"/>
    </row>
    <row r="4623" spans="19:19" x14ac:dyDescent="0.25">
      <c r="S4623" s="18"/>
    </row>
    <row r="4624" spans="19:19" x14ac:dyDescent="0.25">
      <c r="S4624" s="18"/>
    </row>
    <row r="4625" spans="19:19" x14ac:dyDescent="0.25">
      <c r="S4625" s="18"/>
    </row>
    <row r="4626" spans="19:19" x14ac:dyDescent="0.25">
      <c r="S4626" s="18"/>
    </row>
    <row r="4627" spans="19:19" x14ac:dyDescent="0.25">
      <c r="S4627" s="18"/>
    </row>
    <row r="4628" spans="19:19" x14ac:dyDescent="0.25">
      <c r="S4628" s="18"/>
    </row>
    <row r="4629" spans="19:19" x14ac:dyDescent="0.25">
      <c r="S4629" s="18"/>
    </row>
    <row r="4630" spans="19:19" x14ac:dyDescent="0.25">
      <c r="S4630" s="18"/>
    </row>
    <row r="4631" spans="19:19" x14ac:dyDescent="0.25">
      <c r="S4631" s="18"/>
    </row>
    <row r="4632" spans="19:19" x14ac:dyDescent="0.25">
      <c r="S4632" s="18"/>
    </row>
    <row r="4633" spans="19:19" x14ac:dyDescent="0.25">
      <c r="S4633" s="18"/>
    </row>
    <row r="4634" spans="19:19" x14ac:dyDescent="0.25">
      <c r="S4634" s="18"/>
    </row>
    <row r="4635" spans="19:19" x14ac:dyDescent="0.25">
      <c r="S4635" s="18"/>
    </row>
    <row r="4636" spans="19:19" x14ac:dyDescent="0.25">
      <c r="S4636" s="18"/>
    </row>
    <row r="4637" spans="19:19" x14ac:dyDescent="0.25">
      <c r="S4637" s="18"/>
    </row>
    <row r="4638" spans="19:19" x14ac:dyDescent="0.25">
      <c r="S4638" s="18"/>
    </row>
    <row r="4639" spans="19:19" x14ac:dyDescent="0.25">
      <c r="S4639" s="18"/>
    </row>
    <row r="4640" spans="19:19" x14ac:dyDescent="0.25">
      <c r="S4640" s="18"/>
    </row>
    <row r="4641" spans="19:19" x14ac:dyDescent="0.25">
      <c r="S4641" s="18"/>
    </row>
    <row r="4642" spans="19:19" x14ac:dyDescent="0.25">
      <c r="S4642" s="18"/>
    </row>
    <row r="4643" spans="19:19" x14ac:dyDescent="0.25">
      <c r="S4643" s="18"/>
    </row>
    <row r="4644" spans="19:19" x14ac:dyDescent="0.25">
      <c r="S4644" s="18"/>
    </row>
    <row r="4645" spans="19:19" x14ac:dyDescent="0.25">
      <c r="S4645" s="18"/>
    </row>
    <row r="4646" spans="19:19" x14ac:dyDescent="0.25">
      <c r="S4646" s="18"/>
    </row>
    <row r="4647" spans="19:19" x14ac:dyDescent="0.25">
      <c r="S4647" s="18"/>
    </row>
    <row r="4648" spans="19:19" x14ac:dyDescent="0.25">
      <c r="S4648" s="18"/>
    </row>
    <row r="4649" spans="19:19" x14ac:dyDescent="0.25">
      <c r="S4649" s="18"/>
    </row>
    <row r="4650" spans="19:19" x14ac:dyDescent="0.25">
      <c r="S4650" s="18"/>
    </row>
    <row r="4651" spans="19:19" x14ac:dyDescent="0.25">
      <c r="S4651" s="18"/>
    </row>
    <row r="4652" spans="19:19" x14ac:dyDescent="0.25">
      <c r="S4652" s="18"/>
    </row>
    <row r="4653" spans="19:19" x14ac:dyDescent="0.25">
      <c r="S4653" s="18"/>
    </row>
    <row r="4654" spans="19:19" x14ac:dyDescent="0.25">
      <c r="S4654" s="18"/>
    </row>
    <row r="4655" spans="19:19" x14ac:dyDescent="0.25">
      <c r="S4655" s="18"/>
    </row>
    <row r="4656" spans="19:19" x14ac:dyDescent="0.25">
      <c r="S4656" s="18"/>
    </row>
    <row r="4657" spans="19:19" x14ac:dyDescent="0.25">
      <c r="S4657" s="18"/>
    </row>
    <row r="4658" spans="19:19" x14ac:dyDescent="0.25">
      <c r="S4658" s="18"/>
    </row>
    <row r="4659" spans="19:19" x14ac:dyDescent="0.25">
      <c r="S4659" s="18"/>
    </row>
    <row r="4660" spans="19:19" x14ac:dyDescent="0.25">
      <c r="S4660" s="18"/>
    </row>
    <row r="4661" spans="19:19" x14ac:dyDescent="0.25">
      <c r="S4661" s="18"/>
    </row>
    <row r="4662" spans="19:19" x14ac:dyDescent="0.25">
      <c r="S4662" s="18"/>
    </row>
    <row r="4663" spans="19:19" x14ac:dyDescent="0.25">
      <c r="S4663" s="18"/>
    </row>
    <row r="4664" spans="19:19" x14ac:dyDescent="0.25">
      <c r="S4664" s="18"/>
    </row>
    <row r="4665" spans="19:19" x14ac:dyDescent="0.25">
      <c r="S4665" s="18"/>
    </row>
    <row r="4666" spans="19:19" x14ac:dyDescent="0.25">
      <c r="S4666" s="18"/>
    </row>
    <row r="4667" spans="19:19" x14ac:dyDescent="0.25">
      <c r="S4667" s="18"/>
    </row>
    <row r="4668" spans="19:19" x14ac:dyDescent="0.25">
      <c r="S4668" s="18"/>
    </row>
    <row r="4669" spans="19:19" x14ac:dyDescent="0.25">
      <c r="S4669" s="18"/>
    </row>
    <row r="4670" spans="19:19" x14ac:dyDescent="0.25">
      <c r="S4670" s="18"/>
    </row>
    <row r="4671" spans="19:19" x14ac:dyDescent="0.25">
      <c r="S4671" s="18"/>
    </row>
    <row r="4672" spans="19:19" x14ac:dyDescent="0.25">
      <c r="S4672" s="18"/>
    </row>
    <row r="4673" spans="19:19" x14ac:dyDescent="0.25">
      <c r="S4673" s="18"/>
    </row>
    <row r="4674" spans="19:19" x14ac:dyDescent="0.25">
      <c r="S4674" s="18"/>
    </row>
    <row r="4675" spans="19:19" x14ac:dyDescent="0.25">
      <c r="S4675" s="18"/>
    </row>
    <row r="4676" spans="19:19" x14ac:dyDescent="0.25">
      <c r="S4676" s="18"/>
    </row>
    <row r="4677" spans="19:19" x14ac:dyDescent="0.25">
      <c r="S4677" s="18"/>
    </row>
    <row r="4678" spans="19:19" x14ac:dyDescent="0.25">
      <c r="S4678" s="18"/>
    </row>
    <row r="4679" spans="19:19" x14ac:dyDescent="0.25">
      <c r="S4679" s="18"/>
    </row>
    <row r="4680" spans="19:19" x14ac:dyDescent="0.25">
      <c r="S4680" s="18"/>
    </row>
    <row r="4681" spans="19:19" x14ac:dyDescent="0.25">
      <c r="S4681" s="18"/>
    </row>
    <row r="4682" spans="19:19" x14ac:dyDescent="0.25">
      <c r="S4682" s="18"/>
    </row>
    <row r="4683" spans="19:19" x14ac:dyDescent="0.25">
      <c r="S4683" s="18"/>
    </row>
    <row r="4684" spans="19:19" x14ac:dyDescent="0.25">
      <c r="S4684" s="18"/>
    </row>
    <row r="4685" spans="19:19" x14ac:dyDescent="0.25">
      <c r="S4685" s="18"/>
    </row>
    <row r="4686" spans="19:19" x14ac:dyDescent="0.25">
      <c r="S4686" s="18"/>
    </row>
    <row r="4687" spans="19:19" x14ac:dyDescent="0.25">
      <c r="S4687" s="18"/>
    </row>
    <row r="4688" spans="19:19" x14ac:dyDescent="0.25">
      <c r="S4688" s="18"/>
    </row>
    <row r="4689" spans="19:19" x14ac:dyDescent="0.25">
      <c r="S4689" s="18"/>
    </row>
    <row r="4690" spans="19:19" x14ac:dyDescent="0.25">
      <c r="S4690" s="18"/>
    </row>
    <row r="4691" spans="19:19" x14ac:dyDescent="0.25">
      <c r="S4691" s="18"/>
    </row>
    <row r="4692" spans="19:19" x14ac:dyDescent="0.25">
      <c r="S4692" s="18"/>
    </row>
    <row r="4693" spans="19:19" x14ac:dyDescent="0.25">
      <c r="S4693" s="18"/>
    </row>
    <row r="4694" spans="19:19" x14ac:dyDescent="0.25">
      <c r="S4694" s="18"/>
    </row>
    <row r="4695" spans="19:19" x14ac:dyDescent="0.25">
      <c r="S4695" s="18"/>
    </row>
    <row r="4696" spans="19:19" x14ac:dyDescent="0.25">
      <c r="S4696" s="18"/>
    </row>
    <row r="4697" spans="19:19" x14ac:dyDescent="0.25">
      <c r="S4697" s="18"/>
    </row>
    <row r="4698" spans="19:19" x14ac:dyDescent="0.25">
      <c r="S4698" s="18"/>
    </row>
    <row r="4699" spans="19:19" x14ac:dyDescent="0.25">
      <c r="S4699" s="18"/>
    </row>
    <row r="4700" spans="19:19" x14ac:dyDescent="0.25">
      <c r="S4700" s="18"/>
    </row>
    <row r="4701" spans="19:19" x14ac:dyDescent="0.25">
      <c r="S4701" s="18"/>
    </row>
    <row r="4702" spans="19:19" x14ac:dyDescent="0.25">
      <c r="S4702" s="18"/>
    </row>
    <row r="4703" spans="19:19" x14ac:dyDescent="0.25">
      <c r="S4703" s="18"/>
    </row>
    <row r="4704" spans="19:19" x14ac:dyDescent="0.25">
      <c r="S4704" s="18"/>
    </row>
    <row r="4705" spans="19:19" x14ac:dyDescent="0.25">
      <c r="S4705" s="18"/>
    </row>
    <row r="4706" spans="19:19" x14ac:dyDescent="0.25">
      <c r="S4706" s="18"/>
    </row>
    <row r="4707" spans="19:19" x14ac:dyDescent="0.25">
      <c r="S4707" s="18"/>
    </row>
    <row r="4708" spans="19:19" x14ac:dyDescent="0.25">
      <c r="S4708" s="18"/>
    </row>
    <row r="4709" spans="19:19" x14ac:dyDescent="0.25">
      <c r="S4709" s="18"/>
    </row>
    <row r="4710" spans="19:19" x14ac:dyDescent="0.25">
      <c r="S4710" s="18"/>
    </row>
    <row r="4711" spans="19:19" x14ac:dyDescent="0.25">
      <c r="S4711" s="18"/>
    </row>
    <row r="4712" spans="19:19" x14ac:dyDescent="0.25">
      <c r="S4712" s="18"/>
    </row>
    <row r="4713" spans="19:19" x14ac:dyDescent="0.25">
      <c r="S4713" s="18"/>
    </row>
    <row r="4714" spans="19:19" x14ac:dyDescent="0.25">
      <c r="S4714" s="18"/>
    </row>
    <row r="4715" spans="19:19" x14ac:dyDescent="0.25">
      <c r="S4715" s="18"/>
    </row>
    <row r="4716" spans="19:19" x14ac:dyDescent="0.25">
      <c r="S4716" s="18"/>
    </row>
    <row r="4717" spans="19:19" x14ac:dyDescent="0.25">
      <c r="S4717" s="18"/>
    </row>
    <row r="4718" spans="19:19" x14ac:dyDescent="0.25">
      <c r="S4718" s="18"/>
    </row>
    <row r="4719" spans="19:19" x14ac:dyDescent="0.25">
      <c r="S4719" s="18"/>
    </row>
    <row r="4720" spans="19:19" x14ac:dyDescent="0.25">
      <c r="S4720" s="18"/>
    </row>
    <row r="4721" spans="19:19" x14ac:dyDescent="0.25">
      <c r="S4721" s="18"/>
    </row>
    <row r="4722" spans="19:19" x14ac:dyDescent="0.25">
      <c r="S4722" s="18"/>
    </row>
    <row r="4723" spans="19:19" x14ac:dyDescent="0.25">
      <c r="S4723" s="18"/>
    </row>
    <row r="4724" spans="19:19" x14ac:dyDescent="0.25">
      <c r="S4724" s="18"/>
    </row>
    <row r="4725" spans="19:19" x14ac:dyDescent="0.25">
      <c r="S4725" s="18"/>
    </row>
    <row r="4726" spans="19:19" x14ac:dyDescent="0.25">
      <c r="S4726" s="18"/>
    </row>
    <row r="4727" spans="19:19" x14ac:dyDescent="0.25">
      <c r="S4727" s="18"/>
    </row>
    <row r="4728" spans="19:19" x14ac:dyDescent="0.25">
      <c r="S4728" s="18"/>
    </row>
    <row r="4729" spans="19:19" x14ac:dyDescent="0.25">
      <c r="S4729" s="18"/>
    </row>
    <row r="4730" spans="19:19" x14ac:dyDescent="0.25">
      <c r="S4730" s="18"/>
    </row>
    <row r="4731" spans="19:19" x14ac:dyDescent="0.25">
      <c r="S4731" s="18"/>
    </row>
    <row r="4732" spans="19:19" x14ac:dyDescent="0.25">
      <c r="S4732" s="18"/>
    </row>
    <row r="4733" spans="19:19" x14ac:dyDescent="0.25">
      <c r="S4733" s="18"/>
    </row>
    <row r="4734" spans="19:19" x14ac:dyDescent="0.25">
      <c r="S4734" s="18"/>
    </row>
    <row r="4735" spans="19:19" x14ac:dyDescent="0.25">
      <c r="S4735" s="18"/>
    </row>
    <row r="4736" spans="19:19" x14ac:dyDescent="0.25">
      <c r="S4736" s="18"/>
    </row>
    <row r="4737" spans="19:19" x14ac:dyDescent="0.25">
      <c r="S4737" s="18"/>
    </row>
    <row r="4738" spans="19:19" x14ac:dyDescent="0.25">
      <c r="S4738" s="18"/>
    </row>
    <row r="4739" spans="19:19" x14ac:dyDescent="0.25">
      <c r="S4739" s="18"/>
    </row>
    <row r="4740" spans="19:19" x14ac:dyDescent="0.25">
      <c r="S4740" s="18"/>
    </row>
    <row r="4741" spans="19:19" x14ac:dyDescent="0.25">
      <c r="S4741" s="18"/>
    </row>
    <row r="4742" spans="19:19" x14ac:dyDescent="0.25">
      <c r="S4742" s="18"/>
    </row>
    <row r="4743" spans="19:19" x14ac:dyDescent="0.25">
      <c r="S4743" s="18"/>
    </row>
    <row r="4744" spans="19:19" x14ac:dyDescent="0.25">
      <c r="S4744" s="18"/>
    </row>
    <row r="4745" spans="19:19" x14ac:dyDescent="0.25">
      <c r="S4745" s="18"/>
    </row>
    <row r="4746" spans="19:19" x14ac:dyDescent="0.25">
      <c r="S4746" s="18"/>
    </row>
    <row r="4747" spans="19:19" x14ac:dyDescent="0.25">
      <c r="S4747" s="18"/>
    </row>
    <row r="4748" spans="19:19" x14ac:dyDescent="0.25">
      <c r="S4748" s="18"/>
    </row>
    <row r="4749" spans="19:19" x14ac:dyDescent="0.25">
      <c r="S4749" s="18"/>
    </row>
    <row r="4750" spans="19:19" x14ac:dyDescent="0.25">
      <c r="S4750" s="18"/>
    </row>
    <row r="4751" spans="19:19" x14ac:dyDescent="0.25">
      <c r="S4751" s="18"/>
    </row>
    <row r="4752" spans="19:19" x14ac:dyDescent="0.25">
      <c r="S4752" s="18"/>
    </row>
    <row r="4753" spans="19:19" x14ac:dyDescent="0.25">
      <c r="S4753" s="18"/>
    </row>
    <row r="4754" spans="19:19" x14ac:dyDescent="0.25">
      <c r="S4754" s="18"/>
    </row>
    <row r="4755" spans="19:19" x14ac:dyDescent="0.25">
      <c r="S4755" s="18"/>
    </row>
    <row r="4756" spans="19:19" x14ac:dyDescent="0.25">
      <c r="S4756" s="18"/>
    </row>
    <row r="4757" spans="19:19" x14ac:dyDescent="0.25">
      <c r="S4757" s="18"/>
    </row>
    <row r="4758" spans="19:19" x14ac:dyDescent="0.25">
      <c r="S4758" s="18"/>
    </row>
    <row r="4759" spans="19:19" x14ac:dyDescent="0.25">
      <c r="S4759" s="18"/>
    </row>
    <row r="4760" spans="19:19" x14ac:dyDescent="0.25">
      <c r="S4760" s="18"/>
    </row>
    <row r="4761" spans="19:19" x14ac:dyDescent="0.25">
      <c r="S4761" s="18"/>
    </row>
    <row r="4762" spans="19:19" x14ac:dyDescent="0.25">
      <c r="S4762" s="18"/>
    </row>
    <row r="4763" spans="19:19" x14ac:dyDescent="0.25">
      <c r="S4763" s="18"/>
    </row>
    <row r="4764" spans="19:19" x14ac:dyDescent="0.25">
      <c r="S4764" s="18"/>
    </row>
    <row r="4765" spans="19:19" x14ac:dyDescent="0.25">
      <c r="S4765" s="18"/>
    </row>
    <row r="4766" spans="19:19" x14ac:dyDescent="0.25">
      <c r="S4766" s="18"/>
    </row>
    <row r="4767" spans="19:19" x14ac:dyDescent="0.25">
      <c r="S4767" s="18"/>
    </row>
    <row r="4768" spans="19:19" x14ac:dyDescent="0.25">
      <c r="S4768" s="18"/>
    </row>
    <row r="4769" spans="19:19" x14ac:dyDescent="0.25">
      <c r="S4769" s="18"/>
    </row>
    <row r="4770" spans="19:19" x14ac:dyDescent="0.25">
      <c r="S4770" s="18"/>
    </row>
    <row r="4771" spans="19:19" x14ac:dyDescent="0.25">
      <c r="S4771" s="18"/>
    </row>
    <row r="4772" spans="19:19" x14ac:dyDescent="0.25">
      <c r="S4772" s="18"/>
    </row>
    <row r="4773" spans="19:19" x14ac:dyDescent="0.25">
      <c r="S4773" s="18"/>
    </row>
    <row r="4774" spans="19:19" x14ac:dyDescent="0.25">
      <c r="S4774" s="18"/>
    </row>
    <row r="4775" spans="19:19" x14ac:dyDescent="0.25">
      <c r="S4775" s="18"/>
    </row>
    <row r="4776" spans="19:19" x14ac:dyDescent="0.25">
      <c r="S4776" s="18"/>
    </row>
    <row r="4777" spans="19:19" x14ac:dyDescent="0.25">
      <c r="S4777" s="18"/>
    </row>
    <row r="4778" spans="19:19" x14ac:dyDescent="0.25">
      <c r="S4778" s="18"/>
    </row>
    <row r="4779" spans="19:19" x14ac:dyDescent="0.25">
      <c r="S4779" s="18"/>
    </row>
    <row r="4780" spans="19:19" x14ac:dyDescent="0.25">
      <c r="S4780" s="18"/>
    </row>
    <row r="4781" spans="19:19" x14ac:dyDescent="0.25">
      <c r="S4781" s="18"/>
    </row>
    <row r="4782" spans="19:19" x14ac:dyDescent="0.25">
      <c r="S4782" s="18"/>
    </row>
    <row r="4783" spans="19:19" x14ac:dyDescent="0.25">
      <c r="S4783" s="18"/>
    </row>
    <row r="4784" spans="19:19" x14ac:dyDescent="0.25">
      <c r="S4784" s="18"/>
    </row>
    <row r="4785" spans="19:19" x14ac:dyDescent="0.25">
      <c r="S4785" s="18"/>
    </row>
    <row r="4786" spans="19:19" x14ac:dyDescent="0.25">
      <c r="S4786" s="18"/>
    </row>
    <row r="4787" spans="19:19" x14ac:dyDescent="0.25">
      <c r="S4787" s="18"/>
    </row>
    <row r="4788" spans="19:19" x14ac:dyDescent="0.25">
      <c r="S4788" s="18"/>
    </row>
    <row r="4789" spans="19:19" x14ac:dyDescent="0.25">
      <c r="S4789" s="18"/>
    </row>
    <row r="4790" spans="19:19" x14ac:dyDescent="0.25">
      <c r="S4790" s="18"/>
    </row>
    <row r="4791" spans="19:19" x14ac:dyDescent="0.25">
      <c r="S4791" s="18"/>
    </row>
    <row r="4792" spans="19:19" x14ac:dyDescent="0.25">
      <c r="S4792" s="18"/>
    </row>
    <row r="4793" spans="19:19" x14ac:dyDescent="0.25">
      <c r="S4793" s="18"/>
    </row>
    <row r="4794" spans="19:19" x14ac:dyDescent="0.25">
      <c r="S4794" s="18"/>
    </row>
    <row r="4795" spans="19:19" x14ac:dyDescent="0.25">
      <c r="S4795" s="18"/>
    </row>
    <row r="4796" spans="19:19" x14ac:dyDescent="0.25">
      <c r="S4796" s="18"/>
    </row>
    <row r="4797" spans="19:19" x14ac:dyDescent="0.25">
      <c r="S4797" s="18"/>
    </row>
    <row r="4798" spans="19:19" x14ac:dyDescent="0.25">
      <c r="S4798" s="18"/>
    </row>
    <row r="4799" spans="19:19" x14ac:dyDescent="0.25">
      <c r="S4799" s="18"/>
    </row>
    <row r="4800" spans="19:19" x14ac:dyDescent="0.25">
      <c r="S4800" s="18"/>
    </row>
    <row r="4801" spans="19:19" x14ac:dyDescent="0.25">
      <c r="S4801" s="18"/>
    </row>
    <row r="4802" spans="19:19" x14ac:dyDescent="0.25">
      <c r="S4802" s="18"/>
    </row>
    <row r="4803" spans="19:19" x14ac:dyDescent="0.25">
      <c r="S4803" s="18"/>
    </row>
    <row r="4804" spans="19:19" x14ac:dyDescent="0.25">
      <c r="S4804" s="18"/>
    </row>
    <row r="4805" spans="19:19" x14ac:dyDescent="0.25">
      <c r="S4805" s="18"/>
    </row>
    <row r="4806" spans="19:19" x14ac:dyDescent="0.25">
      <c r="S4806" s="18"/>
    </row>
    <row r="4807" spans="19:19" x14ac:dyDescent="0.25">
      <c r="S4807" s="18"/>
    </row>
    <row r="4808" spans="19:19" x14ac:dyDescent="0.25">
      <c r="S4808" s="18"/>
    </row>
    <row r="4809" spans="19:19" x14ac:dyDescent="0.25">
      <c r="S4809" s="18"/>
    </row>
    <row r="4810" spans="19:19" x14ac:dyDescent="0.25">
      <c r="S4810" s="18"/>
    </row>
    <row r="4811" spans="19:19" x14ac:dyDescent="0.25">
      <c r="S4811" s="18"/>
    </row>
    <row r="4812" spans="19:19" x14ac:dyDescent="0.25">
      <c r="S4812" s="18"/>
    </row>
    <row r="4813" spans="19:19" x14ac:dyDescent="0.25">
      <c r="S4813" s="18"/>
    </row>
    <row r="4814" spans="19:19" x14ac:dyDescent="0.25">
      <c r="S4814" s="18"/>
    </row>
    <row r="4815" spans="19:19" x14ac:dyDescent="0.25">
      <c r="S4815" s="18"/>
    </row>
    <row r="4816" spans="19:19" x14ac:dyDescent="0.25">
      <c r="S4816" s="18"/>
    </row>
    <row r="4817" spans="19:19" x14ac:dyDescent="0.25">
      <c r="S4817" s="18"/>
    </row>
    <row r="4818" spans="19:19" x14ac:dyDescent="0.25">
      <c r="S4818" s="18"/>
    </row>
    <row r="4819" spans="19:19" x14ac:dyDescent="0.25">
      <c r="S4819" s="18"/>
    </row>
    <row r="4820" spans="19:19" x14ac:dyDescent="0.25">
      <c r="S4820" s="18"/>
    </row>
    <row r="4821" spans="19:19" x14ac:dyDescent="0.25">
      <c r="S4821" s="18"/>
    </row>
    <row r="4822" spans="19:19" x14ac:dyDescent="0.25">
      <c r="S4822" s="18"/>
    </row>
    <row r="4823" spans="19:19" x14ac:dyDescent="0.25">
      <c r="S4823" s="18"/>
    </row>
    <row r="4824" spans="19:19" x14ac:dyDescent="0.25">
      <c r="S4824" s="18"/>
    </row>
    <row r="4825" spans="19:19" x14ac:dyDescent="0.25">
      <c r="S4825" s="18"/>
    </row>
    <row r="4826" spans="19:19" x14ac:dyDescent="0.25">
      <c r="S4826" s="18"/>
    </row>
    <row r="4827" spans="19:19" x14ac:dyDescent="0.25">
      <c r="S4827" s="18"/>
    </row>
    <row r="4828" spans="19:19" x14ac:dyDescent="0.25">
      <c r="S4828" s="18"/>
    </row>
    <row r="4829" spans="19:19" x14ac:dyDescent="0.25">
      <c r="S4829" s="18"/>
    </row>
    <row r="4830" spans="19:19" x14ac:dyDescent="0.25">
      <c r="S4830" s="18"/>
    </row>
    <row r="4831" spans="19:19" x14ac:dyDescent="0.25">
      <c r="S4831" s="18"/>
    </row>
    <row r="4832" spans="19:19" x14ac:dyDescent="0.25">
      <c r="S4832" s="18"/>
    </row>
    <row r="4833" spans="19:19" x14ac:dyDescent="0.25">
      <c r="S4833" s="18"/>
    </row>
    <row r="4834" spans="19:19" x14ac:dyDescent="0.25">
      <c r="S4834" s="18"/>
    </row>
    <row r="4835" spans="19:19" x14ac:dyDescent="0.25">
      <c r="S4835" s="18"/>
    </row>
    <row r="4836" spans="19:19" x14ac:dyDescent="0.25">
      <c r="S4836" s="18"/>
    </row>
    <row r="4837" spans="19:19" x14ac:dyDescent="0.25">
      <c r="S4837" s="18"/>
    </row>
    <row r="4838" spans="19:19" x14ac:dyDescent="0.25">
      <c r="S4838" s="18"/>
    </row>
    <row r="4839" spans="19:19" x14ac:dyDescent="0.25">
      <c r="S4839" s="18"/>
    </row>
    <row r="4840" spans="19:19" x14ac:dyDescent="0.25">
      <c r="S4840" s="18"/>
    </row>
    <row r="4841" spans="19:19" x14ac:dyDescent="0.25">
      <c r="S4841" s="18"/>
    </row>
    <row r="4842" spans="19:19" x14ac:dyDescent="0.25">
      <c r="S4842" s="18"/>
    </row>
    <row r="4843" spans="19:19" x14ac:dyDescent="0.25">
      <c r="S4843" s="18"/>
    </row>
    <row r="4844" spans="19:19" x14ac:dyDescent="0.25">
      <c r="S4844" s="18"/>
    </row>
    <row r="4845" spans="19:19" x14ac:dyDescent="0.25">
      <c r="S4845" s="18"/>
    </row>
    <row r="4846" spans="19:19" x14ac:dyDescent="0.25">
      <c r="S4846" s="18"/>
    </row>
    <row r="4847" spans="19:19" x14ac:dyDescent="0.25">
      <c r="S4847" s="18"/>
    </row>
    <row r="4848" spans="19:19" x14ac:dyDescent="0.25">
      <c r="S4848" s="18"/>
    </row>
    <row r="4849" spans="19:19" x14ac:dyDescent="0.25">
      <c r="S4849" s="18"/>
    </row>
    <row r="4850" spans="19:19" x14ac:dyDescent="0.25">
      <c r="S4850" s="18"/>
    </row>
    <row r="4851" spans="19:19" x14ac:dyDescent="0.25">
      <c r="S4851" s="18"/>
    </row>
    <row r="4852" spans="19:19" x14ac:dyDescent="0.25">
      <c r="S4852" s="18"/>
    </row>
    <row r="4853" spans="19:19" x14ac:dyDescent="0.25">
      <c r="S4853" s="18"/>
    </row>
    <row r="4854" spans="19:19" x14ac:dyDescent="0.25">
      <c r="S4854" s="18"/>
    </row>
    <row r="4855" spans="19:19" x14ac:dyDescent="0.25">
      <c r="S4855" s="18"/>
    </row>
    <row r="4856" spans="19:19" x14ac:dyDescent="0.25">
      <c r="S4856" s="18"/>
    </row>
    <row r="4857" spans="19:19" x14ac:dyDescent="0.25">
      <c r="S4857" s="18"/>
    </row>
    <row r="4858" spans="19:19" x14ac:dyDescent="0.25">
      <c r="S4858" s="18"/>
    </row>
    <row r="4859" spans="19:19" x14ac:dyDescent="0.25">
      <c r="S4859" s="18"/>
    </row>
    <row r="4860" spans="19:19" x14ac:dyDescent="0.25">
      <c r="S4860" s="18"/>
    </row>
    <row r="4861" spans="19:19" x14ac:dyDescent="0.25">
      <c r="S4861" s="18"/>
    </row>
    <row r="4862" spans="19:19" x14ac:dyDescent="0.25">
      <c r="S4862" s="18"/>
    </row>
    <row r="4863" spans="19:19" x14ac:dyDescent="0.25">
      <c r="S4863" s="18"/>
    </row>
    <row r="4864" spans="19:19" x14ac:dyDescent="0.25">
      <c r="S4864" s="18"/>
    </row>
    <row r="4865" spans="19:19" x14ac:dyDescent="0.25">
      <c r="S4865" s="18"/>
    </row>
    <row r="4866" spans="19:19" x14ac:dyDescent="0.25">
      <c r="S4866" s="18"/>
    </row>
    <row r="4867" spans="19:19" x14ac:dyDescent="0.25">
      <c r="S4867" s="18"/>
    </row>
    <row r="4868" spans="19:19" x14ac:dyDescent="0.25">
      <c r="S4868" s="18"/>
    </row>
    <row r="4869" spans="19:19" x14ac:dyDescent="0.25">
      <c r="S4869" s="18"/>
    </row>
    <row r="4870" spans="19:19" x14ac:dyDescent="0.25">
      <c r="S4870" s="18"/>
    </row>
    <row r="4871" spans="19:19" x14ac:dyDescent="0.25">
      <c r="S4871" s="18"/>
    </row>
    <row r="4872" spans="19:19" x14ac:dyDescent="0.25">
      <c r="S4872" s="18"/>
    </row>
    <row r="4873" spans="19:19" x14ac:dyDescent="0.25">
      <c r="S4873" s="18"/>
    </row>
    <row r="4874" spans="19:19" x14ac:dyDescent="0.25">
      <c r="S4874" s="18"/>
    </row>
    <row r="4875" spans="19:19" x14ac:dyDescent="0.25">
      <c r="S4875" s="18"/>
    </row>
    <row r="4876" spans="19:19" x14ac:dyDescent="0.25">
      <c r="S4876" s="18"/>
    </row>
    <row r="4877" spans="19:19" x14ac:dyDescent="0.25">
      <c r="S4877" s="18"/>
    </row>
    <row r="4878" spans="19:19" x14ac:dyDescent="0.25">
      <c r="S4878" s="18"/>
    </row>
    <row r="4879" spans="19:19" x14ac:dyDescent="0.25">
      <c r="S4879" s="18"/>
    </row>
    <row r="4880" spans="19:19" x14ac:dyDescent="0.25">
      <c r="S4880" s="18"/>
    </row>
    <row r="4881" spans="19:19" x14ac:dyDescent="0.25">
      <c r="S4881" s="18"/>
    </row>
    <row r="4882" spans="19:19" x14ac:dyDescent="0.25">
      <c r="S4882" s="18"/>
    </row>
    <row r="4883" spans="19:19" x14ac:dyDescent="0.25">
      <c r="S4883" s="18"/>
    </row>
    <row r="4884" spans="19:19" x14ac:dyDescent="0.25">
      <c r="S4884" s="18"/>
    </row>
    <row r="4885" spans="19:19" x14ac:dyDescent="0.25">
      <c r="S4885" s="18"/>
    </row>
    <row r="4886" spans="19:19" x14ac:dyDescent="0.25">
      <c r="S4886" s="18"/>
    </row>
    <row r="4887" spans="19:19" x14ac:dyDescent="0.25">
      <c r="S4887" s="18"/>
    </row>
    <row r="4888" spans="19:19" x14ac:dyDescent="0.25">
      <c r="S4888" s="18"/>
    </row>
    <row r="4889" spans="19:19" x14ac:dyDescent="0.25">
      <c r="S4889" s="18"/>
    </row>
    <row r="4890" spans="19:19" x14ac:dyDescent="0.25">
      <c r="S4890" s="18"/>
    </row>
    <row r="4891" spans="19:19" x14ac:dyDescent="0.25">
      <c r="S4891" s="18"/>
    </row>
    <row r="4892" spans="19:19" x14ac:dyDescent="0.25">
      <c r="S4892" s="18"/>
    </row>
    <row r="4893" spans="19:19" x14ac:dyDescent="0.25">
      <c r="S4893" s="18"/>
    </row>
    <row r="4894" spans="19:19" x14ac:dyDescent="0.25">
      <c r="S4894" s="18"/>
    </row>
    <row r="4895" spans="19:19" x14ac:dyDescent="0.25">
      <c r="S4895" s="18"/>
    </row>
    <row r="4896" spans="19:19" x14ac:dyDescent="0.25">
      <c r="S4896" s="18"/>
    </row>
    <row r="4897" spans="19:19" x14ac:dyDescent="0.25">
      <c r="S4897" s="18"/>
    </row>
    <row r="4898" spans="19:19" x14ac:dyDescent="0.25">
      <c r="S4898" s="18"/>
    </row>
    <row r="4899" spans="19:19" x14ac:dyDescent="0.25">
      <c r="S4899" s="18"/>
    </row>
    <row r="4900" spans="19:19" x14ac:dyDescent="0.25">
      <c r="S4900" s="18"/>
    </row>
    <row r="4901" spans="19:19" x14ac:dyDescent="0.25">
      <c r="S4901" s="18"/>
    </row>
    <row r="4902" spans="19:19" x14ac:dyDescent="0.25">
      <c r="S4902" s="18"/>
    </row>
    <row r="4903" spans="19:19" x14ac:dyDescent="0.25">
      <c r="S4903" s="18"/>
    </row>
    <row r="4904" spans="19:19" x14ac:dyDescent="0.25">
      <c r="S4904" s="18"/>
    </row>
    <row r="4905" spans="19:19" x14ac:dyDescent="0.25">
      <c r="S4905" s="18"/>
    </row>
    <row r="4906" spans="19:19" x14ac:dyDescent="0.25">
      <c r="S4906" s="18"/>
    </row>
    <row r="4907" spans="19:19" x14ac:dyDescent="0.25">
      <c r="S4907" s="18"/>
    </row>
    <row r="4908" spans="19:19" x14ac:dyDescent="0.25">
      <c r="S4908" s="18"/>
    </row>
    <row r="4909" spans="19:19" x14ac:dyDescent="0.25">
      <c r="S4909" s="18"/>
    </row>
    <row r="4910" spans="19:19" x14ac:dyDescent="0.25">
      <c r="S4910" s="18"/>
    </row>
    <row r="4911" spans="19:19" x14ac:dyDescent="0.25">
      <c r="S4911" s="18"/>
    </row>
    <row r="4912" spans="19:19" x14ac:dyDescent="0.25">
      <c r="S4912" s="18"/>
    </row>
    <row r="4913" spans="19:19" x14ac:dyDescent="0.25">
      <c r="S4913" s="18"/>
    </row>
    <row r="4914" spans="19:19" x14ac:dyDescent="0.25">
      <c r="S4914" s="18"/>
    </row>
    <row r="4915" spans="19:19" x14ac:dyDescent="0.25">
      <c r="S4915" s="18"/>
    </row>
    <row r="4916" spans="19:19" x14ac:dyDescent="0.25">
      <c r="S4916" s="18"/>
    </row>
    <row r="4917" spans="19:19" x14ac:dyDescent="0.25">
      <c r="S4917" s="18"/>
    </row>
    <row r="4918" spans="19:19" x14ac:dyDescent="0.25">
      <c r="S4918" s="18"/>
    </row>
    <row r="4919" spans="19:19" x14ac:dyDescent="0.25">
      <c r="S4919" s="18"/>
    </row>
    <row r="4920" spans="19:19" x14ac:dyDescent="0.25">
      <c r="S4920" s="18"/>
    </row>
    <row r="4921" spans="19:19" x14ac:dyDescent="0.25">
      <c r="S4921" s="18"/>
    </row>
    <row r="4922" spans="19:19" x14ac:dyDescent="0.25">
      <c r="S4922" s="18"/>
    </row>
    <row r="4923" spans="19:19" x14ac:dyDescent="0.25">
      <c r="S4923" s="18"/>
    </row>
    <row r="4924" spans="19:19" x14ac:dyDescent="0.25">
      <c r="S4924" s="18"/>
    </row>
    <row r="4925" spans="19:19" x14ac:dyDescent="0.25">
      <c r="S4925" s="18"/>
    </row>
    <row r="4926" spans="19:19" x14ac:dyDescent="0.25">
      <c r="S4926" s="18"/>
    </row>
    <row r="4927" spans="19:19" x14ac:dyDescent="0.25">
      <c r="S4927" s="18"/>
    </row>
    <row r="4928" spans="19:19" x14ac:dyDescent="0.25">
      <c r="S4928" s="18"/>
    </row>
    <row r="4929" spans="19:19" x14ac:dyDescent="0.25">
      <c r="S4929" s="18"/>
    </row>
    <row r="4930" spans="19:19" x14ac:dyDescent="0.25">
      <c r="S4930" s="18"/>
    </row>
    <row r="4931" spans="19:19" x14ac:dyDescent="0.25">
      <c r="S4931" s="18"/>
    </row>
    <row r="4932" spans="19:19" x14ac:dyDescent="0.25">
      <c r="S4932" s="18"/>
    </row>
    <row r="4933" spans="19:19" x14ac:dyDescent="0.25">
      <c r="S4933" s="18"/>
    </row>
    <row r="4934" spans="19:19" x14ac:dyDescent="0.25">
      <c r="S4934" s="18"/>
    </row>
    <row r="4935" spans="19:19" x14ac:dyDescent="0.25">
      <c r="S4935" s="18"/>
    </row>
    <row r="4936" spans="19:19" x14ac:dyDescent="0.25">
      <c r="S4936" s="18"/>
    </row>
    <row r="4937" spans="19:19" x14ac:dyDescent="0.25">
      <c r="S4937" s="18"/>
    </row>
    <row r="4938" spans="19:19" x14ac:dyDescent="0.25">
      <c r="S4938" s="18"/>
    </row>
    <row r="4939" spans="19:19" x14ac:dyDescent="0.25">
      <c r="S4939" s="18"/>
    </row>
    <row r="4940" spans="19:19" x14ac:dyDescent="0.25">
      <c r="S4940" s="18"/>
    </row>
    <row r="4941" spans="19:19" x14ac:dyDescent="0.25">
      <c r="S4941" s="18"/>
    </row>
    <row r="4942" spans="19:19" x14ac:dyDescent="0.25">
      <c r="S4942" s="18"/>
    </row>
    <row r="4943" spans="19:19" x14ac:dyDescent="0.25">
      <c r="S4943" s="18"/>
    </row>
    <row r="4944" spans="19:19" x14ac:dyDescent="0.25">
      <c r="S4944" s="18"/>
    </row>
    <row r="4945" spans="19:19" x14ac:dyDescent="0.25">
      <c r="S4945" s="18"/>
    </row>
    <row r="4946" spans="19:19" x14ac:dyDescent="0.25">
      <c r="S4946" s="18"/>
    </row>
    <row r="4947" spans="19:19" x14ac:dyDescent="0.25">
      <c r="S4947" s="18"/>
    </row>
    <row r="4948" spans="19:19" x14ac:dyDescent="0.25">
      <c r="S4948" s="18"/>
    </row>
    <row r="4949" spans="19:19" x14ac:dyDescent="0.25">
      <c r="S4949" s="18"/>
    </row>
    <row r="4950" spans="19:19" x14ac:dyDescent="0.25">
      <c r="S4950" s="18"/>
    </row>
    <row r="4951" spans="19:19" x14ac:dyDescent="0.25">
      <c r="S4951" s="18"/>
    </row>
    <row r="4952" spans="19:19" x14ac:dyDescent="0.25">
      <c r="S4952" s="18"/>
    </row>
    <row r="4953" spans="19:19" x14ac:dyDescent="0.25">
      <c r="S4953" s="18"/>
    </row>
    <row r="4954" spans="19:19" x14ac:dyDescent="0.25">
      <c r="S4954" s="18"/>
    </row>
    <row r="4955" spans="19:19" x14ac:dyDescent="0.25">
      <c r="S4955" s="18"/>
    </row>
    <row r="4956" spans="19:19" x14ac:dyDescent="0.25">
      <c r="S4956" s="18"/>
    </row>
    <row r="4957" spans="19:19" x14ac:dyDescent="0.25">
      <c r="S4957" s="18"/>
    </row>
    <row r="4958" spans="19:19" x14ac:dyDescent="0.25">
      <c r="S4958" s="18"/>
    </row>
    <row r="4959" spans="19:19" x14ac:dyDescent="0.25">
      <c r="S4959" s="18"/>
    </row>
    <row r="4960" spans="19:19" x14ac:dyDescent="0.25">
      <c r="S4960" s="18"/>
    </row>
    <row r="4961" spans="19:19" x14ac:dyDescent="0.25">
      <c r="S4961" s="18"/>
    </row>
    <row r="4962" spans="19:19" x14ac:dyDescent="0.25">
      <c r="S4962" s="18"/>
    </row>
    <row r="4963" spans="19:19" x14ac:dyDescent="0.25">
      <c r="S4963" s="18"/>
    </row>
    <row r="4964" spans="19:19" x14ac:dyDescent="0.25">
      <c r="S4964" s="18"/>
    </row>
    <row r="4965" spans="19:19" x14ac:dyDescent="0.25">
      <c r="S4965" s="18"/>
    </row>
    <row r="4966" spans="19:19" x14ac:dyDescent="0.25">
      <c r="S4966" s="18"/>
    </row>
    <row r="4967" spans="19:19" x14ac:dyDescent="0.25">
      <c r="S4967" s="18"/>
    </row>
    <row r="4968" spans="19:19" x14ac:dyDescent="0.25">
      <c r="S4968" s="18"/>
    </row>
    <row r="4969" spans="19:19" x14ac:dyDescent="0.25">
      <c r="S4969" s="18"/>
    </row>
    <row r="4970" spans="19:19" x14ac:dyDescent="0.25">
      <c r="S4970" s="18"/>
    </row>
    <row r="4971" spans="19:19" x14ac:dyDescent="0.25">
      <c r="S4971" s="18"/>
    </row>
    <row r="4972" spans="19:19" x14ac:dyDescent="0.25">
      <c r="S4972" s="18"/>
    </row>
    <row r="4973" spans="19:19" x14ac:dyDescent="0.25">
      <c r="S4973" s="18"/>
    </row>
    <row r="4974" spans="19:19" x14ac:dyDescent="0.25">
      <c r="S4974" s="18"/>
    </row>
    <row r="4975" spans="19:19" x14ac:dyDescent="0.25">
      <c r="S4975" s="18"/>
    </row>
    <row r="4976" spans="19:19" x14ac:dyDescent="0.25">
      <c r="S4976" s="18"/>
    </row>
    <row r="4977" spans="19:19" x14ac:dyDescent="0.25">
      <c r="S4977" s="18"/>
    </row>
    <row r="4978" spans="19:19" x14ac:dyDescent="0.25">
      <c r="S4978" s="18"/>
    </row>
    <row r="4979" spans="19:19" x14ac:dyDescent="0.25">
      <c r="S4979" s="18"/>
    </row>
    <row r="4980" spans="19:19" x14ac:dyDescent="0.25">
      <c r="S4980" s="18"/>
    </row>
    <row r="4981" spans="19:19" x14ac:dyDescent="0.25">
      <c r="S4981" s="18"/>
    </row>
    <row r="4982" spans="19:19" x14ac:dyDescent="0.25">
      <c r="S4982" s="18"/>
    </row>
    <row r="4983" spans="19:19" x14ac:dyDescent="0.25">
      <c r="S4983" s="18"/>
    </row>
    <row r="4984" spans="19:19" x14ac:dyDescent="0.25">
      <c r="S4984" s="18"/>
    </row>
    <row r="4985" spans="19:19" x14ac:dyDescent="0.25">
      <c r="S4985" s="18"/>
    </row>
    <row r="4986" spans="19:19" x14ac:dyDescent="0.25">
      <c r="S4986" s="18"/>
    </row>
    <row r="4987" spans="19:19" x14ac:dyDescent="0.25">
      <c r="S4987" s="18"/>
    </row>
    <row r="4988" spans="19:19" x14ac:dyDescent="0.25">
      <c r="S4988" s="18"/>
    </row>
    <row r="4989" spans="19:19" x14ac:dyDescent="0.25">
      <c r="S4989" s="18"/>
    </row>
    <row r="4990" spans="19:19" x14ac:dyDescent="0.25">
      <c r="S4990" s="18"/>
    </row>
    <row r="4991" spans="19:19" x14ac:dyDescent="0.25">
      <c r="S4991" s="18"/>
    </row>
    <row r="4992" spans="19:19" x14ac:dyDescent="0.25">
      <c r="S4992" s="18"/>
    </row>
    <row r="4993" spans="19:19" x14ac:dyDescent="0.25">
      <c r="S4993" s="18"/>
    </row>
    <row r="4994" spans="19:19" x14ac:dyDescent="0.25">
      <c r="S4994" s="18"/>
    </row>
    <row r="4995" spans="19:19" x14ac:dyDescent="0.25">
      <c r="S4995" s="18"/>
    </row>
    <row r="4996" spans="19:19" x14ac:dyDescent="0.25">
      <c r="S4996" s="18"/>
    </row>
    <row r="4997" spans="19:19" x14ac:dyDescent="0.25">
      <c r="S4997" s="18"/>
    </row>
    <row r="4998" spans="19:19" x14ac:dyDescent="0.25">
      <c r="S4998" s="18"/>
    </row>
    <row r="4999" spans="19:19" x14ac:dyDescent="0.25">
      <c r="S4999" s="18"/>
    </row>
    <row r="5000" spans="19:19" x14ac:dyDescent="0.25">
      <c r="S5000" s="18"/>
    </row>
    <row r="5001" spans="19:19" x14ac:dyDescent="0.25">
      <c r="S5001" s="18"/>
    </row>
    <row r="5002" spans="19:19" x14ac:dyDescent="0.25">
      <c r="S5002" s="18"/>
    </row>
    <row r="5003" spans="19:19" x14ac:dyDescent="0.25">
      <c r="S5003" s="18"/>
    </row>
    <row r="5004" spans="19:19" x14ac:dyDescent="0.25">
      <c r="S5004" s="18"/>
    </row>
    <row r="5005" spans="19:19" x14ac:dyDescent="0.25">
      <c r="S5005" s="18"/>
    </row>
    <row r="5006" spans="19:19" x14ac:dyDescent="0.25">
      <c r="S5006" s="18"/>
    </row>
    <row r="5007" spans="19:19" x14ac:dyDescent="0.25">
      <c r="S5007" s="18"/>
    </row>
    <row r="5008" spans="19:19" x14ac:dyDescent="0.25">
      <c r="S5008" s="18"/>
    </row>
    <row r="5009" spans="19:19" x14ac:dyDescent="0.25">
      <c r="S5009" s="18"/>
    </row>
    <row r="5010" spans="19:19" x14ac:dyDescent="0.25">
      <c r="S5010" s="18"/>
    </row>
    <row r="5011" spans="19:19" x14ac:dyDescent="0.25">
      <c r="S5011" s="18"/>
    </row>
    <row r="5012" spans="19:19" x14ac:dyDescent="0.25">
      <c r="S5012" s="18"/>
    </row>
    <row r="5013" spans="19:19" x14ac:dyDescent="0.25">
      <c r="S5013" s="18"/>
    </row>
    <row r="5014" spans="19:19" x14ac:dyDescent="0.25">
      <c r="S5014" s="18"/>
    </row>
    <row r="5015" spans="19:19" x14ac:dyDescent="0.25">
      <c r="S5015" s="18"/>
    </row>
    <row r="5016" spans="19:19" x14ac:dyDescent="0.25">
      <c r="S5016" s="18"/>
    </row>
    <row r="5017" spans="19:19" x14ac:dyDescent="0.25">
      <c r="S5017" s="18"/>
    </row>
    <row r="5018" spans="19:19" x14ac:dyDescent="0.25">
      <c r="S5018" s="18"/>
    </row>
    <row r="5019" spans="19:19" x14ac:dyDescent="0.25">
      <c r="S5019" s="18"/>
    </row>
    <row r="5020" spans="19:19" x14ac:dyDescent="0.25">
      <c r="S5020" s="18"/>
    </row>
    <row r="5021" spans="19:19" x14ac:dyDescent="0.25">
      <c r="S5021" s="18"/>
    </row>
    <row r="5022" spans="19:19" x14ac:dyDescent="0.25">
      <c r="S5022" s="18"/>
    </row>
    <row r="5023" spans="19:19" x14ac:dyDescent="0.25">
      <c r="S5023" s="18"/>
    </row>
    <row r="5024" spans="19:19" x14ac:dyDescent="0.25">
      <c r="S5024" s="18"/>
    </row>
    <row r="5025" spans="19:19" x14ac:dyDescent="0.25">
      <c r="S5025" s="18"/>
    </row>
    <row r="5026" spans="19:19" x14ac:dyDescent="0.25">
      <c r="S5026" s="18"/>
    </row>
    <row r="5027" spans="19:19" x14ac:dyDescent="0.25">
      <c r="S5027" s="18"/>
    </row>
    <row r="5028" spans="19:19" x14ac:dyDescent="0.25">
      <c r="S5028" s="18"/>
    </row>
    <row r="5029" spans="19:19" x14ac:dyDescent="0.25">
      <c r="S5029" s="18"/>
    </row>
    <row r="5030" spans="19:19" x14ac:dyDescent="0.25">
      <c r="S5030" s="18"/>
    </row>
    <row r="5031" spans="19:19" x14ac:dyDescent="0.25">
      <c r="S5031" s="18"/>
    </row>
    <row r="5032" spans="19:19" x14ac:dyDescent="0.25">
      <c r="S5032" s="18"/>
    </row>
    <row r="5033" spans="19:19" x14ac:dyDescent="0.25">
      <c r="S5033" s="18"/>
    </row>
    <row r="5034" spans="19:19" x14ac:dyDescent="0.25">
      <c r="S5034" s="18"/>
    </row>
    <row r="5035" spans="19:19" x14ac:dyDescent="0.25">
      <c r="S5035" s="18"/>
    </row>
    <row r="5036" spans="19:19" x14ac:dyDescent="0.25">
      <c r="S5036" s="18"/>
    </row>
    <row r="5037" spans="19:19" x14ac:dyDescent="0.25">
      <c r="S5037" s="18"/>
    </row>
    <row r="5038" spans="19:19" x14ac:dyDescent="0.25">
      <c r="S5038" s="18"/>
    </row>
    <row r="5039" spans="19:19" x14ac:dyDescent="0.25">
      <c r="S5039" s="18"/>
    </row>
    <row r="5040" spans="19:19" x14ac:dyDescent="0.25">
      <c r="S5040" s="18"/>
    </row>
    <row r="5041" spans="19:19" x14ac:dyDescent="0.25">
      <c r="S5041" s="18"/>
    </row>
    <row r="5042" spans="19:19" x14ac:dyDescent="0.25">
      <c r="S5042" s="18"/>
    </row>
    <row r="5043" spans="19:19" x14ac:dyDescent="0.25">
      <c r="S5043" s="18"/>
    </row>
    <row r="5044" spans="19:19" x14ac:dyDescent="0.25">
      <c r="S5044" s="18"/>
    </row>
    <row r="5045" spans="19:19" x14ac:dyDescent="0.25">
      <c r="S5045" s="18"/>
    </row>
    <row r="5046" spans="19:19" x14ac:dyDescent="0.25">
      <c r="S5046" s="18"/>
    </row>
    <row r="5047" spans="19:19" x14ac:dyDescent="0.25">
      <c r="S5047" s="18"/>
    </row>
    <row r="5048" spans="19:19" x14ac:dyDescent="0.25">
      <c r="S5048" s="18"/>
    </row>
    <row r="5049" spans="19:19" x14ac:dyDescent="0.25">
      <c r="S5049" s="18"/>
    </row>
    <row r="5050" spans="19:19" x14ac:dyDescent="0.25">
      <c r="S5050" s="18"/>
    </row>
    <row r="5051" spans="19:19" x14ac:dyDescent="0.25">
      <c r="S5051" s="18"/>
    </row>
    <row r="5052" spans="19:19" x14ac:dyDescent="0.25">
      <c r="S5052" s="18"/>
    </row>
    <row r="5053" spans="19:19" x14ac:dyDescent="0.25">
      <c r="S5053" s="18"/>
    </row>
    <row r="5054" spans="19:19" x14ac:dyDescent="0.25">
      <c r="S5054" s="18"/>
    </row>
    <row r="5055" spans="19:19" x14ac:dyDescent="0.25">
      <c r="S5055" s="18"/>
    </row>
    <row r="5056" spans="19:19" x14ac:dyDescent="0.25">
      <c r="S5056" s="18"/>
    </row>
    <row r="5057" spans="19:19" x14ac:dyDescent="0.25">
      <c r="S5057" s="18"/>
    </row>
    <row r="5058" spans="19:19" x14ac:dyDescent="0.25">
      <c r="S5058" s="18"/>
    </row>
    <row r="5059" spans="19:19" x14ac:dyDescent="0.25">
      <c r="S5059" s="18"/>
    </row>
    <row r="5060" spans="19:19" x14ac:dyDescent="0.25">
      <c r="S5060" s="18"/>
    </row>
    <row r="5061" spans="19:19" x14ac:dyDescent="0.25">
      <c r="S5061" s="18"/>
    </row>
    <row r="5062" spans="19:19" x14ac:dyDescent="0.25">
      <c r="S5062" s="18"/>
    </row>
    <row r="5063" spans="19:19" x14ac:dyDescent="0.25">
      <c r="S5063" s="18"/>
    </row>
    <row r="5064" spans="19:19" x14ac:dyDescent="0.25">
      <c r="S5064" s="18"/>
    </row>
    <row r="5065" spans="19:19" x14ac:dyDescent="0.25">
      <c r="S5065" s="18"/>
    </row>
    <row r="5066" spans="19:19" x14ac:dyDescent="0.25">
      <c r="S5066" s="18"/>
    </row>
    <row r="5067" spans="19:19" x14ac:dyDescent="0.25">
      <c r="S5067" s="18"/>
    </row>
    <row r="5068" spans="19:19" x14ac:dyDescent="0.25">
      <c r="S5068" s="18"/>
    </row>
    <row r="5069" spans="19:19" x14ac:dyDescent="0.25">
      <c r="S5069" s="18"/>
    </row>
    <row r="5070" spans="19:19" x14ac:dyDescent="0.25">
      <c r="S5070" s="18"/>
    </row>
    <row r="5071" spans="19:19" x14ac:dyDescent="0.25">
      <c r="S5071" s="18"/>
    </row>
    <row r="5072" spans="19:19" x14ac:dyDescent="0.25">
      <c r="S5072" s="18"/>
    </row>
    <row r="5073" spans="19:19" x14ac:dyDescent="0.25">
      <c r="S5073" s="18"/>
    </row>
    <row r="5074" spans="19:19" x14ac:dyDescent="0.25">
      <c r="S5074" s="18"/>
    </row>
    <row r="5075" spans="19:19" x14ac:dyDescent="0.25">
      <c r="S5075" s="18"/>
    </row>
    <row r="5076" spans="19:19" x14ac:dyDescent="0.25">
      <c r="S5076" s="18"/>
    </row>
    <row r="5077" spans="19:19" x14ac:dyDescent="0.25">
      <c r="S5077" s="18"/>
    </row>
    <row r="5078" spans="19:19" x14ac:dyDescent="0.25">
      <c r="S5078" s="18"/>
    </row>
    <row r="5079" spans="19:19" x14ac:dyDescent="0.25">
      <c r="S5079" s="18"/>
    </row>
    <row r="5080" spans="19:19" x14ac:dyDescent="0.25">
      <c r="S5080" s="18"/>
    </row>
    <row r="5081" spans="19:19" x14ac:dyDescent="0.25">
      <c r="S5081" s="18"/>
    </row>
    <row r="5082" spans="19:19" x14ac:dyDescent="0.25">
      <c r="S5082" s="18"/>
    </row>
    <row r="5083" spans="19:19" x14ac:dyDescent="0.25">
      <c r="S5083" s="18"/>
    </row>
    <row r="5084" spans="19:19" x14ac:dyDescent="0.25">
      <c r="S5084" s="18"/>
    </row>
    <row r="5085" spans="19:19" x14ac:dyDescent="0.25">
      <c r="S5085" s="18"/>
    </row>
    <row r="5086" spans="19:19" x14ac:dyDescent="0.25">
      <c r="S5086" s="18"/>
    </row>
    <row r="5087" spans="19:19" x14ac:dyDescent="0.25">
      <c r="S5087" s="18"/>
    </row>
    <row r="5088" spans="19:19" x14ac:dyDescent="0.25">
      <c r="S5088" s="18"/>
    </row>
    <row r="5089" spans="19:19" x14ac:dyDescent="0.25">
      <c r="S5089" s="18"/>
    </row>
    <row r="5090" spans="19:19" x14ac:dyDescent="0.25">
      <c r="S5090" s="18"/>
    </row>
    <row r="5091" spans="19:19" x14ac:dyDescent="0.25">
      <c r="S5091" s="18"/>
    </row>
    <row r="5092" spans="19:19" x14ac:dyDescent="0.25">
      <c r="S5092" s="18"/>
    </row>
    <row r="5093" spans="19:19" x14ac:dyDescent="0.25">
      <c r="S5093" s="18"/>
    </row>
    <row r="5094" spans="19:19" x14ac:dyDescent="0.25">
      <c r="S5094" s="18"/>
    </row>
    <row r="5095" spans="19:19" x14ac:dyDescent="0.25">
      <c r="S5095" s="18"/>
    </row>
    <row r="5096" spans="19:19" x14ac:dyDescent="0.25">
      <c r="S5096" s="18"/>
    </row>
    <row r="5097" spans="19:19" x14ac:dyDescent="0.25">
      <c r="S5097" s="18"/>
    </row>
    <row r="5098" spans="19:19" x14ac:dyDescent="0.25">
      <c r="S5098" s="18"/>
    </row>
    <row r="5099" spans="19:19" x14ac:dyDescent="0.25">
      <c r="S5099" s="18"/>
    </row>
    <row r="5100" spans="19:19" x14ac:dyDescent="0.25">
      <c r="S5100" s="18"/>
    </row>
    <row r="5101" spans="19:19" x14ac:dyDescent="0.25">
      <c r="S5101" s="18"/>
    </row>
    <row r="5102" spans="19:19" x14ac:dyDescent="0.25">
      <c r="S5102" s="18"/>
    </row>
    <row r="5103" spans="19:19" x14ac:dyDescent="0.25">
      <c r="S5103" s="18"/>
    </row>
    <row r="5104" spans="19:19" x14ac:dyDescent="0.25">
      <c r="S5104" s="18"/>
    </row>
    <row r="5105" spans="19:19" x14ac:dyDescent="0.25">
      <c r="S5105" s="18"/>
    </row>
    <row r="5106" spans="19:19" x14ac:dyDescent="0.25">
      <c r="S5106" s="18"/>
    </row>
    <row r="5107" spans="19:19" x14ac:dyDescent="0.25">
      <c r="S5107" s="18"/>
    </row>
    <row r="5108" spans="19:19" x14ac:dyDescent="0.25">
      <c r="S5108" s="18"/>
    </row>
    <row r="5109" spans="19:19" x14ac:dyDescent="0.25">
      <c r="S5109" s="18"/>
    </row>
    <row r="5110" spans="19:19" x14ac:dyDescent="0.25">
      <c r="S5110" s="18"/>
    </row>
    <row r="5111" spans="19:19" x14ac:dyDescent="0.25">
      <c r="S5111" s="18"/>
    </row>
    <row r="5112" spans="19:19" x14ac:dyDescent="0.25">
      <c r="S5112" s="18"/>
    </row>
    <row r="5113" spans="19:19" x14ac:dyDescent="0.25">
      <c r="S5113" s="18"/>
    </row>
    <row r="5114" spans="19:19" x14ac:dyDescent="0.25">
      <c r="S5114" s="18"/>
    </row>
    <row r="5115" spans="19:19" x14ac:dyDescent="0.25">
      <c r="S5115" s="18"/>
    </row>
    <row r="5116" spans="19:19" x14ac:dyDescent="0.25">
      <c r="S5116" s="18"/>
    </row>
    <row r="5117" spans="19:19" x14ac:dyDescent="0.25">
      <c r="S5117" s="18"/>
    </row>
    <row r="5118" spans="19:19" x14ac:dyDescent="0.25">
      <c r="S5118" s="18"/>
    </row>
    <row r="5119" spans="19:19" x14ac:dyDescent="0.25">
      <c r="S5119" s="18"/>
    </row>
    <row r="5120" spans="19:19" x14ac:dyDescent="0.25">
      <c r="S5120" s="18"/>
    </row>
    <row r="5121" spans="19:19" x14ac:dyDescent="0.25">
      <c r="S5121" s="18"/>
    </row>
    <row r="5122" spans="19:19" x14ac:dyDescent="0.25">
      <c r="S5122" s="18"/>
    </row>
    <row r="5123" spans="19:19" x14ac:dyDescent="0.25">
      <c r="S5123" s="18"/>
    </row>
    <row r="5124" spans="19:19" x14ac:dyDescent="0.25">
      <c r="S5124" s="18"/>
    </row>
    <row r="5125" spans="19:19" x14ac:dyDescent="0.25">
      <c r="S5125" s="18"/>
    </row>
    <row r="5126" spans="19:19" x14ac:dyDescent="0.25">
      <c r="S5126" s="18"/>
    </row>
    <row r="5127" spans="19:19" x14ac:dyDescent="0.25">
      <c r="S5127" s="18"/>
    </row>
    <row r="5128" spans="19:19" x14ac:dyDescent="0.25">
      <c r="S5128" s="18"/>
    </row>
    <row r="5129" spans="19:19" x14ac:dyDescent="0.25">
      <c r="S5129" s="18"/>
    </row>
    <row r="5130" spans="19:19" x14ac:dyDescent="0.25">
      <c r="S5130" s="18"/>
    </row>
    <row r="5131" spans="19:19" x14ac:dyDescent="0.25">
      <c r="S5131" s="18"/>
    </row>
    <row r="5132" spans="19:19" x14ac:dyDescent="0.25">
      <c r="S5132" s="18"/>
    </row>
    <row r="5133" spans="19:19" x14ac:dyDescent="0.25">
      <c r="S5133" s="18"/>
    </row>
    <row r="5134" spans="19:19" x14ac:dyDescent="0.25">
      <c r="S5134" s="18"/>
    </row>
    <row r="5135" spans="19:19" x14ac:dyDescent="0.25">
      <c r="S5135" s="18"/>
    </row>
    <row r="5136" spans="19:19" x14ac:dyDescent="0.25">
      <c r="S5136" s="18"/>
    </row>
    <row r="5137" spans="19:19" x14ac:dyDescent="0.25">
      <c r="S5137" s="18"/>
    </row>
    <row r="5138" spans="19:19" x14ac:dyDescent="0.25">
      <c r="S5138" s="18"/>
    </row>
    <row r="5139" spans="19:19" x14ac:dyDescent="0.25">
      <c r="S5139" s="18"/>
    </row>
    <row r="5140" spans="19:19" x14ac:dyDescent="0.25">
      <c r="S5140" s="18"/>
    </row>
    <row r="5141" spans="19:19" x14ac:dyDescent="0.25">
      <c r="S5141" s="18"/>
    </row>
    <row r="5142" spans="19:19" x14ac:dyDescent="0.25">
      <c r="S5142" s="18"/>
    </row>
    <row r="5143" spans="19:19" x14ac:dyDescent="0.25">
      <c r="S5143" s="18"/>
    </row>
    <row r="5144" spans="19:19" x14ac:dyDescent="0.25">
      <c r="S5144" s="18"/>
    </row>
    <row r="5145" spans="19:19" x14ac:dyDescent="0.25">
      <c r="S5145" s="18"/>
    </row>
    <row r="5146" spans="19:19" x14ac:dyDescent="0.25">
      <c r="S5146" s="18"/>
    </row>
    <row r="5147" spans="19:19" x14ac:dyDescent="0.25">
      <c r="S5147" s="18"/>
    </row>
    <row r="5148" spans="19:19" x14ac:dyDescent="0.25">
      <c r="S5148" s="18"/>
    </row>
    <row r="5149" spans="19:19" x14ac:dyDescent="0.25">
      <c r="S5149" s="18"/>
    </row>
    <row r="5150" spans="19:19" x14ac:dyDescent="0.25">
      <c r="S5150" s="18"/>
    </row>
    <row r="5151" spans="19:19" x14ac:dyDescent="0.25">
      <c r="S5151" s="18"/>
    </row>
    <row r="5152" spans="19:19" x14ac:dyDescent="0.25">
      <c r="S5152" s="18"/>
    </row>
    <row r="5153" spans="19:19" x14ac:dyDescent="0.25">
      <c r="S5153" s="18"/>
    </row>
    <row r="5154" spans="19:19" x14ac:dyDescent="0.25">
      <c r="S5154" s="18"/>
    </row>
    <row r="5155" spans="19:19" x14ac:dyDescent="0.25">
      <c r="S5155" s="18"/>
    </row>
    <row r="5156" spans="19:19" x14ac:dyDescent="0.25">
      <c r="S5156" s="18"/>
    </row>
    <row r="5157" spans="19:19" x14ac:dyDescent="0.25">
      <c r="S5157" s="18"/>
    </row>
    <row r="5158" spans="19:19" x14ac:dyDescent="0.25">
      <c r="S5158" s="18"/>
    </row>
    <row r="5159" spans="19:19" x14ac:dyDescent="0.25">
      <c r="S5159" s="18"/>
    </row>
    <row r="5160" spans="19:19" x14ac:dyDescent="0.25">
      <c r="S5160" s="18"/>
    </row>
    <row r="5161" spans="19:19" x14ac:dyDescent="0.25">
      <c r="S5161" s="18"/>
    </row>
    <row r="5162" spans="19:19" x14ac:dyDescent="0.25">
      <c r="S5162" s="18"/>
    </row>
    <row r="5163" spans="19:19" x14ac:dyDescent="0.25">
      <c r="S5163" s="18"/>
    </row>
    <row r="5164" spans="19:19" x14ac:dyDescent="0.25">
      <c r="S5164" s="18"/>
    </row>
    <row r="5165" spans="19:19" x14ac:dyDescent="0.25">
      <c r="S5165" s="18"/>
    </row>
    <row r="5166" spans="19:19" x14ac:dyDescent="0.25">
      <c r="S5166" s="18"/>
    </row>
    <row r="5167" spans="19:19" x14ac:dyDescent="0.25">
      <c r="S5167" s="18"/>
    </row>
    <row r="5168" spans="19:19" x14ac:dyDescent="0.25">
      <c r="S5168" s="18"/>
    </row>
    <row r="5169" spans="19:19" x14ac:dyDescent="0.25">
      <c r="S5169" s="18"/>
    </row>
    <row r="5170" spans="19:19" x14ac:dyDescent="0.25">
      <c r="S5170" s="18"/>
    </row>
    <row r="5171" spans="19:19" x14ac:dyDescent="0.25">
      <c r="S5171" s="18"/>
    </row>
    <row r="5172" spans="19:19" x14ac:dyDescent="0.25">
      <c r="S5172" s="18"/>
    </row>
    <row r="5173" spans="19:19" x14ac:dyDescent="0.25">
      <c r="S5173" s="18"/>
    </row>
    <row r="5174" spans="19:19" x14ac:dyDescent="0.25">
      <c r="S5174" s="18"/>
    </row>
    <row r="5175" spans="19:19" x14ac:dyDescent="0.25">
      <c r="S5175" s="18"/>
    </row>
    <row r="5176" spans="19:19" x14ac:dyDescent="0.25">
      <c r="S5176" s="18"/>
    </row>
    <row r="5177" spans="19:19" x14ac:dyDescent="0.25">
      <c r="S5177" s="18"/>
    </row>
    <row r="5178" spans="19:19" x14ac:dyDescent="0.25">
      <c r="S5178" s="18"/>
    </row>
    <row r="5179" spans="19:19" x14ac:dyDescent="0.25">
      <c r="S5179" s="18"/>
    </row>
    <row r="5180" spans="19:19" x14ac:dyDescent="0.25">
      <c r="S5180" s="18"/>
    </row>
    <row r="5181" spans="19:19" x14ac:dyDescent="0.25">
      <c r="S5181" s="18"/>
    </row>
    <row r="5182" spans="19:19" x14ac:dyDescent="0.25">
      <c r="S5182" s="18"/>
    </row>
    <row r="5183" spans="19:19" x14ac:dyDescent="0.25">
      <c r="S5183" s="18"/>
    </row>
    <row r="5184" spans="19:19" x14ac:dyDescent="0.25">
      <c r="S5184" s="18"/>
    </row>
    <row r="5185" spans="19:19" x14ac:dyDescent="0.25">
      <c r="S5185" s="18"/>
    </row>
    <row r="5186" spans="19:19" x14ac:dyDescent="0.25">
      <c r="S5186" s="18"/>
    </row>
    <row r="5187" spans="19:19" x14ac:dyDescent="0.25">
      <c r="S5187" s="18"/>
    </row>
    <row r="5188" spans="19:19" x14ac:dyDescent="0.25">
      <c r="S5188" s="18"/>
    </row>
    <row r="5189" spans="19:19" x14ac:dyDescent="0.25">
      <c r="S5189" s="18"/>
    </row>
    <row r="5190" spans="19:19" x14ac:dyDescent="0.25">
      <c r="S5190" s="18"/>
    </row>
    <row r="5191" spans="19:19" x14ac:dyDescent="0.25">
      <c r="S5191" s="18"/>
    </row>
    <row r="5192" spans="19:19" x14ac:dyDescent="0.25">
      <c r="S5192" s="18"/>
    </row>
    <row r="5193" spans="19:19" x14ac:dyDescent="0.25">
      <c r="S5193" s="18"/>
    </row>
    <row r="5194" spans="19:19" x14ac:dyDescent="0.25">
      <c r="S5194" s="18"/>
    </row>
    <row r="5195" spans="19:19" x14ac:dyDescent="0.25">
      <c r="S5195" s="18"/>
    </row>
    <row r="5196" spans="19:19" x14ac:dyDescent="0.25">
      <c r="S5196" s="18"/>
    </row>
    <row r="5197" spans="19:19" x14ac:dyDescent="0.25">
      <c r="S5197" s="18"/>
    </row>
    <row r="5198" spans="19:19" x14ac:dyDescent="0.25">
      <c r="S5198" s="18"/>
    </row>
    <row r="5199" spans="19:19" x14ac:dyDescent="0.25">
      <c r="S5199" s="18"/>
    </row>
    <row r="5200" spans="19:19" x14ac:dyDescent="0.25">
      <c r="S5200" s="18"/>
    </row>
    <row r="5201" spans="19:19" x14ac:dyDescent="0.25">
      <c r="S5201" s="18"/>
    </row>
    <row r="5202" spans="19:19" x14ac:dyDescent="0.25">
      <c r="S5202" s="18"/>
    </row>
    <row r="5203" spans="19:19" x14ac:dyDescent="0.25">
      <c r="S5203" s="18"/>
    </row>
    <row r="5204" spans="19:19" x14ac:dyDescent="0.25">
      <c r="S5204" s="18"/>
    </row>
    <row r="5205" spans="19:19" x14ac:dyDescent="0.25">
      <c r="S5205" s="18"/>
    </row>
    <row r="5206" spans="19:19" x14ac:dyDescent="0.25">
      <c r="S5206" s="18"/>
    </row>
    <row r="5207" spans="19:19" x14ac:dyDescent="0.25">
      <c r="S5207" s="18"/>
    </row>
    <row r="5208" spans="19:19" x14ac:dyDescent="0.25">
      <c r="S5208" s="18"/>
    </row>
    <row r="5209" spans="19:19" x14ac:dyDescent="0.25">
      <c r="S5209" s="18"/>
    </row>
    <row r="5210" spans="19:19" x14ac:dyDescent="0.25">
      <c r="S5210" s="18"/>
    </row>
    <row r="5211" spans="19:19" x14ac:dyDescent="0.25">
      <c r="S5211" s="18"/>
    </row>
    <row r="5212" spans="19:19" x14ac:dyDescent="0.25">
      <c r="S5212" s="18"/>
    </row>
    <row r="5213" spans="19:19" x14ac:dyDescent="0.25">
      <c r="S5213" s="18"/>
    </row>
    <row r="5214" spans="19:19" x14ac:dyDescent="0.25">
      <c r="S5214" s="18"/>
    </row>
    <row r="5215" spans="19:19" x14ac:dyDescent="0.25">
      <c r="S5215" s="18"/>
    </row>
    <row r="5216" spans="19:19" x14ac:dyDescent="0.25">
      <c r="S5216" s="18"/>
    </row>
    <row r="5217" spans="19:19" x14ac:dyDescent="0.25">
      <c r="S5217" s="18"/>
    </row>
    <row r="5218" spans="19:19" x14ac:dyDescent="0.25">
      <c r="S5218" s="18"/>
    </row>
    <row r="5219" spans="19:19" x14ac:dyDescent="0.25">
      <c r="S5219" s="18"/>
    </row>
    <row r="5220" spans="19:19" x14ac:dyDescent="0.25">
      <c r="S5220" s="18"/>
    </row>
    <row r="5221" spans="19:19" x14ac:dyDescent="0.25">
      <c r="S5221" s="18"/>
    </row>
    <row r="5222" spans="19:19" x14ac:dyDescent="0.25">
      <c r="S5222" s="18"/>
    </row>
    <row r="5223" spans="19:19" x14ac:dyDescent="0.25">
      <c r="S5223" s="18"/>
    </row>
    <row r="5224" spans="19:19" x14ac:dyDescent="0.25">
      <c r="S5224" s="18"/>
    </row>
    <row r="5225" spans="19:19" x14ac:dyDescent="0.25">
      <c r="S5225" s="18"/>
    </row>
    <row r="5226" spans="19:19" x14ac:dyDescent="0.25">
      <c r="S5226" s="18"/>
    </row>
    <row r="5227" spans="19:19" x14ac:dyDescent="0.25">
      <c r="S5227" s="18"/>
    </row>
    <row r="5228" spans="19:19" x14ac:dyDescent="0.25">
      <c r="S5228" s="18"/>
    </row>
    <row r="5229" spans="19:19" x14ac:dyDescent="0.25">
      <c r="S5229" s="18"/>
    </row>
    <row r="5230" spans="19:19" x14ac:dyDescent="0.25">
      <c r="S5230" s="18"/>
    </row>
    <row r="5231" spans="19:19" x14ac:dyDescent="0.25">
      <c r="S5231" s="18"/>
    </row>
    <row r="5232" spans="19:19" x14ac:dyDescent="0.25">
      <c r="S5232" s="18"/>
    </row>
    <row r="5233" spans="19:19" x14ac:dyDescent="0.25">
      <c r="S5233" s="18"/>
    </row>
    <row r="5234" spans="19:19" x14ac:dyDescent="0.25">
      <c r="S5234" s="18"/>
    </row>
    <row r="5235" spans="19:19" x14ac:dyDescent="0.25">
      <c r="S5235" s="18"/>
    </row>
    <row r="5236" spans="19:19" x14ac:dyDescent="0.25">
      <c r="S5236" s="18"/>
    </row>
    <row r="5237" spans="19:19" x14ac:dyDescent="0.25">
      <c r="S5237" s="18"/>
    </row>
    <row r="5238" spans="19:19" x14ac:dyDescent="0.25">
      <c r="S5238" s="18"/>
    </row>
    <row r="5239" spans="19:19" x14ac:dyDescent="0.25">
      <c r="S5239" s="18"/>
    </row>
    <row r="5240" spans="19:19" x14ac:dyDescent="0.25">
      <c r="S5240" s="18"/>
    </row>
    <row r="5241" spans="19:19" x14ac:dyDescent="0.25">
      <c r="S5241" s="18"/>
    </row>
    <row r="5242" spans="19:19" x14ac:dyDescent="0.25">
      <c r="S5242" s="18"/>
    </row>
    <row r="5243" spans="19:19" x14ac:dyDescent="0.25">
      <c r="S5243" s="18"/>
    </row>
    <row r="5244" spans="19:19" x14ac:dyDescent="0.25">
      <c r="S5244" s="18"/>
    </row>
    <row r="5245" spans="19:19" x14ac:dyDescent="0.25">
      <c r="S5245" s="18"/>
    </row>
    <row r="5246" spans="19:19" x14ac:dyDescent="0.25">
      <c r="S5246" s="18"/>
    </row>
    <row r="5247" spans="19:19" x14ac:dyDescent="0.25">
      <c r="S5247" s="18"/>
    </row>
    <row r="5248" spans="19:19" x14ac:dyDescent="0.25">
      <c r="S5248" s="18"/>
    </row>
    <row r="5249" spans="19:19" x14ac:dyDescent="0.25">
      <c r="S5249" s="18"/>
    </row>
    <row r="5250" spans="19:19" x14ac:dyDescent="0.25">
      <c r="S5250" s="18"/>
    </row>
    <row r="5251" spans="19:19" x14ac:dyDescent="0.25">
      <c r="S5251" s="18"/>
    </row>
    <row r="5252" spans="19:19" x14ac:dyDescent="0.25">
      <c r="S5252" s="18"/>
    </row>
    <row r="5253" spans="19:19" x14ac:dyDescent="0.25">
      <c r="S5253" s="18"/>
    </row>
    <row r="5254" spans="19:19" x14ac:dyDescent="0.25">
      <c r="S5254" s="18"/>
    </row>
    <row r="5255" spans="19:19" x14ac:dyDescent="0.25">
      <c r="S5255" s="18"/>
    </row>
    <row r="5256" spans="19:19" x14ac:dyDescent="0.25">
      <c r="S5256" s="18"/>
    </row>
    <row r="5257" spans="19:19" x14ac:dyDescent="0.25">
      <c r="S5257" s="18"/>
    </row>
    <row r="5258" spans="19:19" x14ac:dyDescent="0.25">
      <c r="S5258" s="18"/>
    </row>
    <row r="5259" spans="19:19" x14ac:dyDescent="0.25">
      <c r="S5259" s="18"/>
    </row>
    <row r="5260" spans="19:19" x14ac:dyDescent="0.25">
      <c r="S5260" s="18"/>
    </row>
    <row r="5261" spans="19:19" x14ac:dyDescent="0.25">
      <c r="S5261" s="18"/>
    </row>
    <row r="5262" spans="19:19" x14ac:dyDescent="0.25">
      <c r="S5262" s="18"/>
    </row>
    <row r="5263" spans="19:19" x14ac:dyDescent="0.25">
      <c r="S5263" s="18"/>
    </row>
    <row r="5264" spans="19:19" x14ac:dyDescent="0.25">
      <c r="S5264" s="18"/>
    </row>
    <row r="5265" spans="19:19" x14ac:dyDescent="0.25">
      <c r="S5265" s="18"/>
    </row>
    <row r="5266" spans="19:19" x14ac:dyDescent="0.25">
      <c r="S5266" s="18"/>
    </row>
    <row r="5267" spans="19:19" x14ac:dyDescent="0.25">
      <c r="S5267" s="18"/>
    </row>
    <row r="5268" spans="19:19" x14ac:dyDescent="0.25">
      <c r="S5268" s="18"/>
    </row>
    <row r="5269" spans="19:19" x14ac:dyDescent="0.25">
      <c r="S5269" s="18"/>
    </row>
    <row r="5270" spans="19:19" x14ac:dyDescent="0.25">
      <c r="S5270" s="18"/>
    </row>
    <row r="5271" spans="19:19" x14ac:dyDescent="0.25">
      <c r="S5271" s="18"/>
    </row>
    <row r="5272" spans="19:19" x14ac:dyDescent="0.25">
      <c r="S5272" s="18"/>
    </row>
    <row r="5273" spans="19:19" x14ac:dyDescent="0.25">
      <c r="S5273" s="18"/>
    </row>
    <row r="5274" spans="19:19" x14ac:dyDescent="0.25">
      <c r="S5274" s="18"/>
    </row>
    <row r="5275" spans="19:19" x14ac:dyDescent="0.25">
      <c r="S5275" s="18"/>
    </row>
    <row r="5276" spans="19:19" x14ac:dyDescent="0.25">
      <c r="S5276" s="18"/>
    </row>
    <row r="5277" spans="19:19" x14ac:dyDescent="0.25">
      <c r="S5277" s="18"/>
    </row>
    <row r="5278" spans="19:19" x14ac:dyDescent="0.25">
      <c r="S5278" s="18"/>
    </row>
    <row r="5279" spans="19:19" x14ac:dyDescent="0.25">
      <c r="S5279" s="18"/>
    </row>
    <row r="5280" spans="19:19" x14ac:dyDescent="0.25">
      <c r="S5280" s="18"/>
    </row>
    <row r="5281" spans="19:19" x14ac:dyDescent="0.25">
      <c r="S5281" s="18"/>
    </row>
    <row r="5282" spans="19:19" x14ac:dyDescent="0.25">
      <c r="S5282" s="18"/>
    </row>
    <row r="5283" spans="19:19" x14ac:dyDescent="0.25">
      <c r="S5283" s="18"/>
    </row>
    <row r="5284" spans="19:19" x14ac:dyDescent="0.25">
      <c r="S5284" s="18"/>
    </row>
    <row r="5285" spans="19:19" x14ac:dyDescent="0.25">
      <c r="S5285" s="18"/>
    </row>
    <row r="5286" spans="19:19" x14ac:dyDescent="0.25">
      <c r="S5286" s="18"/>
    </row>
    <row r="5287" spans="19:19" x14ac:dyDescent="0.25">
      <c r="S5287" s="18"/>
    </row>
    <row r="5288" spans="19:19" x14ac:dyDescent="0.25">
      <c r="S5288" s="18"/>
    </row>
    <row r="5289" spans="19:19" x14ac:dyDescent="0.25">
      <c r="S5289" s="18"/>
    </row>
    <row r="5290" spans="19:19" x14ac:dyDescent="0.25">
      <c r="S5290" s="18"/>
    </row>
    <row r="5291" spans="19:19" x14ac:dyDescent="0.25">
      <c r="S5291" s="18"/>
    </row>
    <row r="5292" spans="19:19" x14ac:dyDescent="0.25">
      <c r="S5292" s="18"/>
    </row>
    <row r="5293" spans="19:19" x14ac:dyDescent="0.25">
      <c r="S5293" s="18"/>
    </row>
    <row r="5294" spans="19:19" x14ac:dyDescent="0.25">
      <c r="S5294" s="18"/>
    </row>
    <row r="5295" spans="19:19" x14ac:dyDescent="0.25">
      <c r="S5295" s="18"/>
    </row>
    <row r="5296" spans="19:19" x14ac:dyDescent="0.25">
      <c r="S5296" s="18"/>
    </row>
    <row r="5297" spans="19:19" x14ac:dyDescent="0.25">
      <c r="S5297" s="18"/>
    </row>
    <row r="5298" spans="19:19" x14ac:dyDescent="0.25">
      <c r="S5298" s="18"/>
    </row>
    <row r="5299" spans="19:19" x14ac:dyDescent="0.25">
      <c r="S5299" s="18"/>
    </row>
    <row r="5300" spans="19:19" x14ac:dyDescent="0.25">
      <c r="S5300" s="18"/>
    </row>
    <row r="5301" spans="19:19" x14ac:dyDescent="0.25">
      <c r="S5301" s="18"/>
    </row>
    <row r="5302" spans="19:19" x14ac:dyDescent="0.25">
      <c r="S5302" s="18"/>
    </row>
    <row r="5303" spans="19:19" x14ac:dyDescent="0.25">
      <c r="S5303" s="18"/>
    </row>
    <row r="5304" spans="19:19" x14ac:dyDescent="0.25">
      <c r="S5304" s="18"/>
    </row>
    <row r="5305" spans="19:19" x14ac:dyDescent="0.25">
      <c r="S5305" s="18"/>
    </row>
    <row r="5306" spans="19:19" x14ac:dyDescent="0.25">
      <c r="S5306" s="18"/>
    </row>
    <row r="5307" spans="19:19" x14ac:dyDescent="0.25">
      <c r="S5307" s="18"/>
    </row>
    <row r="5308" spans="19:19" x14ac:dyDescent="0.25">
      <c r="S5308" s="18"/>
    </row>
    <row r="5309" spans="19:19" x14ac:dyDescent="0.25">
      <c r="S5309" s="18"/>
    </row>
    <row r="5310" spans="19:19" x14ac:dyDescent="0.25">
      <c r="S5310" s="18"/>
    </row>
    <row r="5311" spans="19:19" x14ac:dyDescent="0.25">
      <c r="S5311" s="18"/>
    </row>
    <row r="5312" spans="19:19" x14ac:dyDescent="0.25">
      <c r="S5312" s="18"/>
    </row>
    <row r="5313" spans="19:19" x14ac:dyDescent="0.25">
      <c r="S5313" s="18"/>
    </row>
    <row r="5314" spans="19:19" x14ac:dyDescent="0.25">
      <c r="S5314" s="18"/>
    </row>
    <row r="5315" spans="19:19" x14ac:dyDescent="0.25">
      <c r="S5315" s="18"/>
    </row>
    <row r="5316" spans="19:19" x14ac:dyDescent="0.25">
      <c r="S5316" s="18"/>
    </row>
    <row r="5317" spans="19:19" x14ac:dyDescent="0.25">
      <c r="S5317" s="18"/>
    </row>
    <row r="5318" spans="19:19" x14ac:dyDescent="0.25">
      <c r="S5318" s="18"/>
    </row>
    <row r="5319" spans="19:19" x14ac:dyDescent="0.25">
      <c r="S5319" s="18"/>
    </row>
    <row r="5320" spans="19:19" x14ac:dyDescent="0.25">
      <c r="S5320" s="18"/>
    </row>
    <row r="5321" spans="19:19" x14ac:dyDescent="0.25">
      <c r="S5321" s="18"/>
    </row>
    <row r="5322" spans="19:19" x14ac:dyDescent="0.25">
      <c r="S5322" s="18"/>
    </row>
    <row r="5323" spans="19:19" x14ac:dyDescent="0.25">
      <c r="S5323" s="18"/>
    </row>
    <row r="5324" spans="19:19" x14ac:dyDescent="0.25">
      <c r="S5324" s="18"/>
    </row>
    <row r="5325" spans="19:19" x14ac:dyDescent="0.25">
      <c r="S5325" s="18"/>
    </row>
    <row r="5326" spans="19:19" x14ac:dyDescent="0.25">
      <c r="S5326" s="18"/>
    </row>
    <row r="5327" spans="19:19" x14ac:dyDescent="0.25">
      <c r="S5327" s="18"/>
    </row>
    <row r="5328" spans="19:19" x14ac:dyDescent="0.25">
      <c r="S5328" s="18"/>
    </row>
    <row r="5329" spans="19:19" x14ac:dyDescent="0.25">
      <c r="S5329" s="18"/>
    </row>
    <row r="5330" spans="19:19" x14ac:dyDescent="0.25">
      <c r="S5330" s="18"/>
    </row>
    <row r="5331" spans="19:19" x14ac:dyDescent="0.25">
      <c r="S5331" s="18"/>
    </row>
    <row r="5332" spans="19:19" x14ac:dyDescent="0.25">
      <c r="S5332" s="18"/>
    </row>
    <row r="5333" spans="19:19" x14ac:dyDescent="0.25">
      <c r="S5333" s="18"/>
    </row>
    <row r="5334" spans="19:19" x14ac:dyDescent="0.25">
      <c r="S5334" s="18"/>
    </row>
    <row r="5335" spans="19:19" x14ac:dyDescent="0.25">
      <c r="S5335" s="18"/>
    </row>
    <row r="5336" spans="19:19" x14ac:dyDescent="0.25">
      <c r="S5336" s="18"/>
    </row>
    <row r="5337" spans="19:19" x14ac:dyDescent="0.25">
      <c r="S5337" s="18"/>
    </row>
    <row r="5338" spans="19:19" x14ac:dyDescent="0.25">
      <c r="S5338" s="18"/>
    </row>
    <row r="5339" spans="19:19" x14ac:dyDescent="0.25">
      <c r="S5339" s="18"/>
    </row>
    <row r="5340" spans="19:19" x14ac:dyDescent="0.25">
      <c r="S5340" s="18"/>
    </row>
    <row r="5341" spans="19:19" x14ac:dyDescent="0.25">
      <c r="S5341" s="18"/>
    </row>
    <row r="5342" spans="19:19" x14ac:dyDescent="0.25">
      <c r="S5342" s="18"/>
    </row>
    <row r="5343" spans="19:19" x14ac:dyDescent="0.25">
      <c r="S5343" s="18"/>
    </row>
    <row r="5344" spans="19:19" x14ac:dyDescent="0.25">
      <c r="S5344" s="18"/>
    </row>
    <row r="5345" spans="19:19" x14ac:dyDescent="0.25">
      <c r="S5345" s="18"/>
    </row>
    <row r="5346" spans="19:19" x14ac:dyDescent="0.25">
      <c r="S5346" s="18"/>
    </row>
    <row r="5347" spans="19:19" x14ac:dyDescent="0.25">
      <c r="S5347" s="18"/>
    </row>
    <row r="5348" spans="19:19" x14ac:dyDescent="0.25">
      <c r="S5348" s="18"/>
    </row>
    <row r="5349" spans="19:19" x14ac:dyDescent="0.25">
      <c r="S5349" s="18"/>
    </row>
    <row r="5350" spans="19:19" x14ac:dyDescent="0.25">
      <c r="S5350" s="18"/>
    </row>
    <row r="5351" spans="19:19" x14ac:dyDescent="0.25">
      <c r="S5351" s="18"/>
    </row>
    <row r="5352" spans="19:19" x14ac:dyDescent="0.25">
      <c r="S5352" s="18"/>
    </row>
    <row r="5353" spans="19:19" x14ac:dyDescent="0.25">
      <c r="S5353" s="18"/>
    </row>
    <row r="5354" spans="19:19" x14ac:dyDescent="0.25">
      <c r="S5354" s="18"/>
    </row>
    <row r="5355" spans="19:19" x14ac:dyDescent="0.25">
      <c r="S5355" s="18"/>
    </row>
    <row r="5356" spans="19:19" x14ac:dyDescent="0.25">
      <c r="S5356" s="18"/>
    </row>
    <row r="5357" spans="19:19" x14ac:dyDescent="0.25">
      <c r="S5357" s="18"/>
    </row>
    <row r="5358" spans="19:19" x14ac:dyDescent="0.25">
      <c r="S5358" s="18"/>
    </row>
    <row r="5359" spans="19:19" x14ac:dyDescent="0.25">
      <c r="S5359" s="18"/>
    </row>
    <row r="5360" spans="19:19" x14ac:dyDescent="0.25">
      <c r="S5360" s="18"/>
    </row>
    <row r="5361" spans="19:19" x14ac:dyDescent="0.25">
      <c r="S5361" s="18"/>
    </row>
    <row r="5362" spans="19:19" x14ac:dyDescent="0.25">
      <c r="S5362" s="18"/>
    </row>
    <row r="5363" spans="19:19" x14ac:dyDescent="0.25">
      <c r="S5363" s="18"/>
    </row>
    <row r="5364" spans="19:19" x14ac:dyDescent="0.25">
      <c r="S5364" s="18"/>
    </row>
    <row r="5365" spans="19:19" x14ac:dyDescent="0.25">
      <c r="S5365" s="18"/>
    </row>
    <row r="5366" spans="19:19" x14ac:dyDescent="0.25">
      <c r="S5366" s="18"/>
    </row>
    <row r="5367" spans="19:19" x14ac:dyDescent="0.25">
      <c r="S5367" s="18"/>
    </row>
    <row r="5368" spans="19:19" x14ac:dyDescent="0.25">
      <c r="S5368" s="18"/>
    </row>
    <row r="5369" spans="19:19" x14ac:dyDescent="0.25">
      <c r="S5369" s="18"/>
    </row>
    <row r="5370" spans="19:19" x14ac:dyDescent="0.25">
      <c r="S5370" s="18"/>
    </row>
    <row r="5371" spans="19:19" x14ac:dyDescent="0.25">
      <c r="S5371" s="18"/>
    </row>
    <row r="5372" spans="19:19" x14ac:dyDescent="0.25">
      <c r="S5372" s="18"/>
    </row>
    <row r="5373" spans="19:19" x14ac:dyDescent="0.25">
      <c r="S5373" s="18"/>
    </row>
    <row r="5374" spans="19:19" x14ac:dyDescent="0.25">
      <c r="S5374" s="18"/>
    </row>
    <row r="5375" spans="19:19" x14ac:dyDescent="0.25">
      <c r="S5375" s="18"/>
    </row>
    <row r="5376" spans="19:19" x14ac:dyDescent="0.25">
      <c r="S5376" s="18"/>
    </row>
    <row r="5377" spans="19:19" x14ac:dyDescent="0.25">
      <c r="S5377" s="18"/>
    </row>
    <row r="5378" spans="19:19" x14ac:dyDescent="0.25">
      <c r="S5378" s="18"/>
    </row>
    <row r="5379" spans="19:19" x14ac:dyDescent="0.25">
      <c r="S5379" s="18"/>
    </row>
    <row r="5380" spans="19:19" x14ac:dyDescent="0.25">
      <c r="S5380" s="18"/>
    </row>
    <row r="5381" spans="19:19" x14ac:dyDescent="0.25">
      <c r="S5381" s="18"/>
    </row>
    <row r="5382" spans="19:19" x14ac:dyDescent="0.25">
      <c r="S5382" s="18"/>
    </row>
    <row r="5383" spans="19:19" x14ac:dyDescent="0.25">
      <c r="S5383" s="18"/>
    </row>
    <row r="5384" spans="19:19" x14ac:dyDescent="0.25">
      <c r="S5384" s="18"/>
    </row>
    <row r="5385" spans="19:19" x14ac:dyDescent="0.25">
      <c r="S5385" s="18"/>
    </row>
    <row r="5386" spans="19:19" x14ac:dyDescent="0.25">
      <c r="S5386" s="18"/>
    </row>
    <row r="5387" spans="19:19" x14ac:dyDescent="0.25">
      <c r="S5387" s="18"/>
    </row>
    <row r="5388" spans="19:19" x14ac:dyDescent="0.25">
      <c r="S5388" s="18"/>
    </row>
    <row r="5389" spans="19:19" x14ac:dyDescent="0.25">
      <c r="S5389" s="18"/>
    </row>
    <row r="5390" spans="19:19" x14ac:dyDescent="0.25">
      <c r="S5390" s="18"/>
    </row>
    <row r="5391" spans="19:19" x14ac:dyDescent="0.25">
      <c r="S5391" s="18"/>
    </row>
    <row r="5392" spans="19:19" x14ac:dyDescent="0.25">
      <c r="S5392" s="18"/>
    </row>
    <row r="5393" spans="19:19" x14ac:dyDescent="0.25">
      <c r="S5393" s="18"/>
    </row>
    <row r="5394" spans="19:19" x14ac:dyDescent="0.25">
      <c r="S5394" s="18"/>
    </row>
    <row r="5395" spans="19:19" x14ac:dyDescent="0.25">
      <c r="S5395" s="18"/>
    </row>
    <row r="5396" spans="19:19" x14ac:dyDescent="0.25">
      <c r="S5396" s="18"/>
    </row>
    <row r="5397" spans="19:19" x14ac:dyDescent="0.25">
      <c r="S5397" s="18"/>
    </row>
    <row r="5398" spans="19:19" x14ac:dyDescent="0.25">
      <c r="S5398" s="18"/>
    </row>
    <row r="5399" spans="19:19" x14ac:dyDescent="0.25">
      <c r="S5399" s="18"/>
    </row>
    <row r="5400" spans="19:19" x14ac:dyDescent="0.25">
      <c r="S5400" s="18"/>
    </row>
    <row r="5401" spans="19:19" x14ac:dyDescent="0.25">
      <c r="S5401" s="18"/>
    </row>
    <row r="5402" spans="19:19" x14ac:dyDescent="0.25">
      <c r="S5402" s="18"/>
    </row>
    <row r="5403" spans="19:19" x14ac:dyDescent="0.25">
      <c r="S5403" s="18"/>
    </row>
    <row r="5404" spans="19:19" x14ac:dyDescent="0.25">
      <c r="S5404" s="18"/>
    </row>
    <row r="5405" spans="19:19" x14ac:dyDescent="0.25">
      <c r="S5405" s="18"/>
    </row>
    <row r="5406" spans="19:19" x14ac:dyDescent="0.25">
      <c r="S5406" s="18"/>
    </row>
    <row r="5407" spans="19:19" x14ac:dyDescent="0.25">
      <c r="S5407" s="18"/>
    </row>
    <row r="5408" spans="19:19" x14ac:dyDescent="0.25">
      <c r="S5408" s="18"/>
    </row>
    <row r="5409" spans="19:19" x14ac:dyDescent="0.25">
      <c r="S5409" s="18"/>
    </row>
    <row r="5410" spans="19:19" x14ac:dyDescent="0.25">
      <c r="S5410" s="18"/>
    </row>
    <row r="5411" spans="19:19" x14ac:dyDescent="0.25">
      <c r="S5411" s="18"/>
    </row>
    <row r="5412" spans="19:19" x14ac:dyDescent="0.25">
      <c r="S5412" s="18"/>
    </row>
    <row r="5413" spans="19:19" x14ac:dyDescent="0.25">
      <c r="S5413" s="18"/>
    </row>
    <row r="5414" spans="19:19" x14ac:dyDescent="0.25">
      <c r="S5414" s="18"/>
    </row>
    <row r="5415" spans="19:19" x14ac:dyDescent="0.25">
      <c r="S5415" s="18"/>
    </row>
    <row r="5416" spans="19:19" x14ac:dyDescent="0.25">
      <c r="S5416" s="18"/>
    </row>
    <row r="5417" spans="19:19" x14ac:dyDescent="0.25">
      <c r="S5417" s="18"/>
    </row>
    <row r="5418" spans="19:19" x14ac:dyDescent="0.25">
      <c r="S5418" s="18"/>
    </row>
    <row r="5419" spans="19:19" x14ac:dyDescent="0.25">
      <c r="S5419" s="18"/>
    </row>
    <row r="5420" spans="19:19" x14ac:dyDescent="0.25">
      <c r="S5420" s="18"/>
    </row>
    <row r="5421" spans="19:19" x14ac:dyDescent="0.25">
      <c r="S5421" s="18"/>
    </row>
    <row r="5422" spans="19:19" x14ac:dyDescent="0.25">
      <c r="S5422" s="18"/>
    </row>
    <row r="5423" spans="19:19" x14ac:dyDescent="0.25">
      <c r="S5423" s="18"/>
    </row>
    <row r="5424" spans="19:19" x14ac:dyDescent="0.25">
      <c r="S5424" s="18"/>
    </row>
    <row r="5425" spans="19:19" x14ac:dyDescent="0.25">
      <c r="S5425" s="18"/>
    </row>
    <row r="5426" spans="19:19" x14ac:dyDescent="0.25">
      <c r="S5426" s="18"/>
    </row>
    <row r="5427" spans="19:19" x14ac:dyDescent="0.25">
      <c r="S5427" s="18"/>
    </row>
    <row r="5428" spans="19:19" x14ac:dyDescent="0.25">
      <c r="S5428" s="18"/>
    </row>
    <row r="5429" spans="19:19" x14ac:dyDescent="0.25">
      <c r="S5429" s="18"/>
    </row>
    <row r="5430" spans="19:19" x14ac:dyDescent="0.25">
      <c r="S5430" s="18"/>
    </row>
    <row r="5431" spans="19:19" x14ac:dyDescent="0.25">
      <c r="S5431" s="18"/>
    </row>
    <row r="5432" spans="19:19" x14ac:dyDescent="0.25">
      <c r="S5432" s="18"/>
    </row>
    <row r="5433" spans="19:19" x14ac:dyDescent="0.25">
      <c r="S5433" s="18"/>
    </row>
    <row r="5434" spans="19:19" x14ac:dyDescent="0.25">
      <c r="S5434" s="18"/>
    </row>
    <row r="5435" spans="19:19" x14ac:dyDescent="0.25">
      <c r="S5435" s="18"/>
    </row>
    <row r="5436" spans="19:19" x14ac:dyDescent="0.25">
      <c r="S5436" s="18"/>
    </row>
    <row r="5437" spans="19:19" x14ac:dyDescent="0.25">
      <c r="S5437" s="18"/>
    </row>
    <row r="5438" spans="19:19" x14ac:dyDescent="0.25">
      <c r="S5438" s="18"/>
    </row>
    <row r="5439" spans="19:19" x14ac:dyDescent="0.25">
      <c r="S5439" s="18"/>
    </row>
    <row r="5440" spans="19:19" x14ac:dyDescent="0.25">
      <c r="S5440" s="18"/>
    </row>
    <row r="5441" spans="19:19" x14ac:dyDescent="0.25">
      <c r="S5441" s="18"/>
    </row>
    <row r="5442" spans="19:19" x14ac:dyDescent="0.25">
      <c r="S5442" s="18"/>
    </row>
    <row r="5443" spans="19:19" x14ac:dyDescent="0.25">
      <c r="S5443" s="18"/>
    </row>
    <row r="5444" spans="19:19" x14ac:dyDescent="0.25">
      <c r="S5444" s="18"/>
    </row>
    <row r="5445" spans="19:19" x14ac:dyDescent="0.25">
      <c r="S5445" s="18"/>
    </row>
    <row r="5446" spans="19:19" x14ac:dyDescent="0.25">
      <c r="S5446" s="18"/>
    </row>
    <row r="5447" spans="19:19" x14ac:dyDescent="0.25">
      <c r="S5447" s="18"/>
    </row>
    <row r="5448" spans="19:19" x14ac:dyDescent="0.25">
      <c r="S5448" s="18"/>
    </row>
    <row r="5449" spans="19:19" x14ac:dyDescent="0.25">
      <c r="S5449" s="18"/>
    </row>
    <row r="5450" spans="19:19" x14ac:dyDescent="0.25">
      <c r="S5450" s="18"/>
    </row>
    <row r="5451" spans="19:19" x14ac:dyDescent="0.25">
      <c r="S5451" s="18"/>
    </row>
    <row r="5452" spans="19:19" x14ac:dyDescent="0.25">
      <c r="S5452" s="18"/>
    </row>
    <row r="5453" spans="19:19" x14ac:dyDescent="0.25">
      <c r="S5453" s="18"/>
    </row>
    <row r="5454" spans="19:19" x14ac:dyDescent="0.25">
      <c r="S5454" s="18"/>
    </row>
    <row r="5455" spans="19:19" x14ac:dyDescent="0.25">
      <c r="S5455" s="18"/>
    </row>
    <row r="5456" spans="19:19" x14ac:dyDescent="0.25">
      <c r="S5456" s="18"/>
    </row>
    <row r="5457" spans="19:19" x14ac:dyDescent="0.25">
      <c r="S5457" s="18"/>
    </row>
    <row r="5458" spans="19:19" x14ac:dyDescent="0.25">
      <c r="S5458" s="18"/>
    </row>
    <row r="5459" spans="19:19" x14ac:dyDescent="0.25">
      <c r="S5459" s="18"/>
    </row>
    <row r="5460" spans="19:19" x14ac:dyDescent="0.25">
      <c r="S5460" s="18"/>
    </row>
    <row r="5461" spans="19:19" x14ac:dyDescent="0.25">
      <c r="S5461" s="18"/>
    </row>
    <row r="5462" spans="19:19" x14ac:dyDescent="0.25">
      <c r="S5462" s="18"/>
    </row>
    <row r="5463" spans="19:19" x14ac:dyDescent="0.25">
      <c r="S5463" s="18"/>
    </row>
    <row r="5464" spans="19:19" x14ac:dyDescent="0.25">
      <c r="S5464" s="18"/>
    </row>
    <row r="5465" spans="19:19" x14ac:dyDescent="0.25">
      <c r="S5465" s="18"/>
    </row>
    <row r="5466" spans="19:19" x14ac:dyDescent="0.25">
      <c r="S5466" s="18"/>
    </row>
    <row r="5467" spans="19:19" x14ac:dyDescent="0.25">
      <c r="S5467" s="18"/>
    </row>
    <row r="5468" spans="19:19" x14ac:dyDescent="0.25">
      <c r="S5468" s="18"/>
    </row>
    <row r="5469" spans="19:19" x14ac:dyDescent="0.25">
      <c r="S5469" s="18"/>
    </row>
    <row r="5470" spans="19:19" x14ac:dyDescent="0.25">
      <c r="S5470" s="18"/>
    </row>
    <row r="5471" spans="19:19" x14ac:dyDescent="0.25">
      <c r="S5471" s="18"/>
    </row>
    <row r="5472" spans="19:19" x14ac:dyDescent="0.25">
      <c r="S5472" s="18"/>
    </row>
    <row r="5473" spans="19:19" x14ac:dyDescent="0.25">
      <c r="S5473" s="18"/>
    </row>
    <row r="5474" spans="19:19" x14ac:dyDescent="0.25">
      <c r="S5474" s="18"/>
    </row>
    <row r="5475" spans="19:19" x14ac:dyDescent="0.25">
      <c r="S5475" s="18"/>
    </row>
    <row r="5476" spans="19:19" x14ac:dyDescent="0.25">
      <c r="S5476" s="18"/>
    </row>
    <row r="5477" spans="19:19" x14ac:dyDescent="0.25">
      <c r="S5477" s="18"/>
    </row>
    <row r="5478" spans="19:19" x14ac:dyDescent="0.25">
      <c r="S5478" s="18"/>
    </row>
    <row r="5479" spans="19:19" x14ac:dyDescent="0.25">
      <c r="S5479" s="18"/>
    </row>
    <row r="5480" spans="19:19" x14ac:dyDescent="0.25">
      <c r="S5480" s="18"/>
    </row>
    <row r="5481" spans="19:19" x14ac:dyDescent="0.25">
      <c r="S5481" s="18"/>
    </row>
    <row r="5482" spans="19:19" x14ac:dyDescent="0.25">
      <c r="S5482" s="18"/>
    </row>
    <row r="5483" spans="19:19" x14ac:dyDescent="0.25">
      <c r="S5483" s="18"/>
    </row>
    <row r="5484" spans="19:19" x14ac:dyDescent="0.25">
      <c r="S5484" s="18"/>
    </row>
    <row r="5485" spans="19:19" x14ac:dyDescent="0.25">
      <c r="S5485" s="18"/>
    </row>
    <row r="5486" spans="19:19" x14ac:dyDescent="0.25">
      <c r="S5486" s="18"/>
    </row>
    <row r="5487" spans="19:19" x14ac:dyDescent="0.25">
      <c r="S5487" s="18"/>
    </row>
    <row r="5488" spans="19:19" x14ac:dyDescent="0.25">
      <c r="S5488" s="18"/>
    </row>
    <row r="5489" spans="19:19" x14ac:dyDescent="0.25">
      <c r="S5489" s="18"/>
    </row>
    <row r="5490" spans="19:19" x14ac:dyDescent="0.25">
      <c r="S5490" s="18"/>
    </row>
    <row r="5491" spans="19:19" x14ac:dyDescent="0.25">
      <c r="S5491" s="18"/>
    </row>
    <row r="5492" spans="19:19" x14ac:dyDescent="0.25">
      <c r="S5492" s="18"/>
    </row>
    <row r="5493" spans="19:19" x14ac:dyDescent="0.25">
      <c r="S5493" s="18"/>
    </row>
    <row r="5494" spans="19:19" x14ac:dyDescent="0.25">
      <c r="S5494" s="18"/>
    </row>
    <row r="5495" spans="19:19" x14ac:dyDescent="0.25">
      <c r="S5495" s="18"/>
    </row>
    <row r="5496" spans="19:19" x14ac:dyDescent="0.25">
      <c r="S5496" s="18"/>
    </row>
    <row r="5497" spans="19:19" x14ac:dyDescent="0.25">
      <c r="S5497" s="18"/>
    </row>
    <row r="5498" spans="19:19" x14ac:dyDescent="0.25">
      <c r="S5498" s="18"/>
    </row>
    <row r="5499" spans="19:19" x14ac:dyDescent="0.25">
      <c r="S5499" s="18"/>
    </row>
    <row r="5500" spans="19:19" x14ac:dyDescent="0.25">
      <c r="S5500" s="18"/>
    </row>
    <row r="5501" spans="19:19" x14ac:dyDescent="0.25">
      <c r="S5501" s="18"/>
    </row>
    <row r="5502" spans="19:19" x14ac:dyDescent="0.25">
      <c r="S5502" s="18"/>
    </row>
    <row r="5503" spans="19:19" x14ac:dyDescent="0.25">
      <c r="S5503" s="18"/>
    </row>
    <row r="5504" spans="19:19" x14ac:dyDescent="0.25">
      <c r="S5504" s="18"/>
    </row>
    <row r="5505" spans="19:19" x14ac:dyDescent="0.25">
      <c r="S5505" s="18"/>
    </row>
    <row r="5506" spans="19:19" x14ac:dyDescent="0.25">
      <c r="S5506" s="18"/>
    </row>
    <row r="5507" spans="19:19" x14ac:dyDescent="0.25">
      <c r="S5507" s="18"/>
    </row>
    <row r="5508" spans="19:19" x14ac:dyDescent="0.25">
      <c r="S5508" s="18"/>
    </row>
    <row r="5509" spans="19:19" x14ac:dyDescent="0.25">
      <c r="S5509" s="18"/>
    </row>
    <row r="5510" spans="19:19" x14ac:dyDescent="0.25">
      <c r="S5510" s="18"/>
    </row>
    <row r="5511" spans="19:19" x14ac:dyDescent="0.25">
      <c r="S5511" s="18"/>
    </row>
    <row r="5512" spans="19:19" x14ac:dyDescent="0.25">
      <c r="S5512" s="18"/>
    </row>
    <row r="5513" spans="19:19" x14ac:dyDescent="0.25">
      <c r="S5513" s="18"/>
    </row>
    <row r="5514" spans="19:19" x14ac:dyDescent="0.25">
      <c r="S5514" s="18"/>
    </row>
    <row r="5515" spans="19:19" x14ac:dyDescent="0.25">
      <c r="S5515" s="18"/>
    </row>
    <row r="5516" spans="19:19" x14ac:dyDescent="0.25">
      <c r="S5516" s="18"/>
    </row>
    <row r="5517" spans="19:19" x14ac:dyDescent="0.25">
      <c r="S5517" s="18"/>
    </row>
    <row r="5518" spans="19:19" x14ac:dyDescent="0.25">
      <c r="S5518" s="18"/>
    </row>
    <row r="5519" spans="19:19" x14ac:dyDescent="0.25">
      <c r="S5519" s="18"/>
    </row>
    <row r="5520" spans="19:19" x14ac:dyDescent="0.25">
      <c r="S5520" s="18"/>
    </row>
    <row r="5521" spans="19:19" x14ac:dyDescent="0.25">
      <c r="S5521" s="18"/>
    </row>
    <row r="5522" spans="19:19" x14ac:dyDescent="0.25">
      <c r="S5522" s="18"/>
    </row>
    <row r="5523" spans="19:19" x14ac:dyDescent="0.25">
      <c r="S5523" s="18"/>
    </row>
    <row r="5524" spans="19:19" x14ac:dyDescent="0.25">
      <c r="S5524" s="18"/>
    </row>
    <row r="5525" spans="19:19" x14ac:dyDescent="0.25">
      <c r="S5525" s="18"/>
    </row>
    <row r="5526" spans="19:19" x14ac:dyDescent="0.25">
      <c r="S5526" s="18"/>
    </row>
    <row r="5527" spans="19:19" x14ac:dyDescent="0.25">
      <c r="S5527" s="18"/>
    </row>
    <row r="5528" spans="19:19" x14ac:dyDescent="0.25">
      <c r="S5528" s="18"/>
    </row>
    <row r="5529" spans="19:19" x14ac:dyDescent="0.25">
      <c r="S5529" s="18"/>
    </row>
    <row r="5530" spans="19:19" x14ac:dyDescent="0.25">
      <c r="S5530" s="18"/>
    </row>
    <row r="5531" spans="19:19" x14ac:dyDescent="0.25">
      <c r="S5531" s="18"/>
    </row>
    <row r="5532" spans="19:19" x14ac:dyDescent="0.25">
      <c r="S5532" s="18"/>
    </row>
    <row r="5533" spans="19:19" x14ac:dyDescent="0.25">
      <c r="S5533" s="18"/>
    </row>
    <row r="5534" spans="19:19" x14ac:dyDescent="0.25">
      <c r="S5534" s="18"/>
    </row>
    <row r="5535" spans="19:19" x14ac:dyDescent="0.25">
      <c r="S5535" s="18"/>
    </row>
    <row r="5536" spans="19:19" x14ac:dyDescent="0.25">
      <c r="S5536" s="18"/>
    </row>
    <row r="5537" spans="19:19" x14ac:dyDescent="0.25">
      <c r="S5537" s="18"/>
    </row>
    <row r="5538" spans="19:19" x14ac:dyDescent="0.25">
      <c r="S5538" s="18"/>
    </row>
    <row r="5539" spans="19:19" x14ac:dyDescent="0.25">
      <c r="S5539" s="18"/>
    </row>
    <row r="5540" spans="19:19" x14ac:dyDescent="0.25">
      <c r="S5540" s="18"/>
    </row>
    <row r="5541" spans="19:19" x14ac:dyDescent="0.25">
      <c r="S5541" s="18"/>
    </row>
    <row r="5542" spans="19:19" x14ac:dyDescent="0.25">
      <c r="S5542" s="18"/>
    </row>
    <row r="5543" spans="19:19" x14ac:dyDescent="0.25">
      <c r="S5543" s="18"/>
    </row>
    <row r="5544" spans="19:19" x14ac:dyDescent="0.25">
      <c r="S5544" s="18"/>
    </row>
    <row r="5545" spans="19:19" x14ac:dyDescent="0.25">
      <c r="S5545" s="18"/>
    </row>
    <row r="5546" spans="19:19" x14ac:dyDescent="0.25">
      <c r="S5546" s="18"/>
    </row>
    <row r="5547" spans="19:19" x14ac:dyDescent="0.25">
      <c r="S5547" s="18"/>
    </row>
    <row r="5548" spans="19:19" x14ac:dyDescent="0.25">
      <c r="S5548" s="18"/>
    </row>
    <row r="5549" spans="19:19" x14ac:dyDescent="0.25">
      <c r="S5549" s="18"/>
    </row>
    <row r="5550" spans="19:19" x14ac:dyDescent="0.25">
      <c r="S5550" s="18"/>
    </row>
    <row r="5551" spans="19:19" x14ac:dyDescent="0.25">
      <c r="S5551" s="18"/>
    </row>
    <row r="5552" spans="19:19" x14ac:dyDescent="0.25">
      <c r="S5552" s="18"/>
    </row>
    <row r="5553" spans="19:19" x14ac:dyDescent="0.25">
      <c r="S5553" s="18"/>
    </row>
    <row r="5554" spans="19:19" x14ac:dyDescent="0.25">
      <c r="S5554" s="18"/>
    </row>
    <row r="5555" spans="19:19" x14ac:dyDescent="0.25">
      <c r="S5555" s="18"/>
    </row>
    <row r="5556" spans="19:19" x14ac:dyDescent="0.25">
      <c r="S5556" s="18"/>
    </row>
    <row r="5557" spans="19:19" x14ac:dyDescent="0.25">
      <c r="S5557" s="18"/>
    </row>
    <row r="5558" spans="19:19" x14ac:dyDescent="0.25">
      <c r="S5558" s="18"/>
    </row>
    <row r="5559" spans="19:19" x14ac:dyDescent="0.25">
      <c r="S5559" s="18"/>
    </row>
    <row r="5560" spans="19:19" x14ac:dyDescent="0.25">
      <c r="S5560" s="18"/>
    </row>
    <row r="5561" spans="19:19" x14ac:dyDescent="0.25">
      <c r="S5561" s="18"/>
    </row>
    <row r="5562" spans="19:19" x14ac:dyDescent="0.25">
      <c r="S5562" s="18"/>
    </row>
    <row r="5563" spans="19:19" x14ac:dyDescent="0.25">
      <c r="S5563" s="18"/>
    </row>
    <row r="5564" spans="19:19" x14ac:dyDescent="0.25">
      <c r="S5564" s="18"/>
    </row>
    <row r="5565" spans="19:19" x14ac:dyDescent="0.25">
      <c r="S5565" s="18"/>
    </row>
    <row r="5566" spans="19:19" x14ac:dyDescent="0.25">
      <c r="S5566" s="18"/>
    </row>
    <row r="5567" spans="19:19" x14ac:dyDescent="0.25">
      <c r="S5567" s="18"/>
    </row>
    <row r="5568" spans="19:19" x14ac:dyDescent="0.25">
      <c r="S5568" s="18"/>
    </row>
    <row r="5569" spans="19:19" x14ac:dyDescent="0.25">
      <c r="S5569" s="18"/>
    </row>
    <row r="5570" spans="19:19" x14ac:dyDescent="0.25">
      <c r="S5570" s="18"/>
    </row>
    <row r="5571" spans="19:19" x14ac:dyDescent="0.25">
      <c r="S5571" s="18"/>
    </row>
    <row r="5572" spans="19:19" x14ac:dyDescent="0.25">
      <c r="S5572" s="18"/>
    </row>
    <row r="5573" spans="19:19" x14ac:dyDescent="0.25">
      <c r="S5573" s="18"/>
    </row>
    <row r="5574" spans="19:19" x14ac:dyDescent="0.25">
      <c r="S5574" s="18"/>
    </row>
    <row r="5575" spans="19:19" x14ac:dyDescent="0.25">
      <c r="S5575" s="18"/>
    </row>
    <row r="5576" spans="19:19" x14ac:dyDescent="0.25">
      <c r="S5576" s="18"/>
    </row>
    <row r="5577" spans="19:19" x14ac:dyDescent="0.25">
      <c r="S5577" s="18"/>
    </row>
    <row r="5578" spans="19:19" x14ac:dyDescent="0.25">
      <c r="S5578" s="18"/>
    </row>
    <row r="5579" spans="19:19" x14ac:dyDescent="0.25">
      <c r="S5579" s="18"/>
    </row>
    <row r="5580" spans="19:19" x14ac:dyDescent="0.25">
      <c r="S5580" s="18"/>
    </row>
    <row r="5581" spans="19:19" x14ac:dyDescent="0.25">
      <c r="S5581" s="18"/>
    </row>
    <row r="5582" spans="19:19" x14ac:dyDescent="0.25">
      <c r="S5582" s="18"/>
    </row>
    <row r="5583" spans="19:19" x14ac:dyDescent="0.25">
      <c r="S5583" s="18"/>
    </row>
    <row r="5584" spans="19:19" x14ac:dyDescent="0.25">
      <c r="S5584" s="18"/>
    </row>
    <row r="5585" spans="19:19" x14ac:dyDescent="0.25">
      <c r="S5585" s="18"/>
    </row>
    <row r="5586" spans="19:19" x14ac:dyDescent="0.25">
      <c r="S5586" s="18"/>
    </row>
    <row r="5587" spans="19:19" x14ac:dyDescent="0.25">
      <c r="S5587" s="18"/>
    </row>
    <row r="5588" spans="19:19" x14ac:dyDescent="0.25">
      <c r="S5588" s="18"/>
    </row>
    <row r="5589" spans="19:19" x14ac:dyDescent="0.25">
      <c r="S5589" s="18"/>
    </row>
    <row r="5590" spans="19:19" x14ac:dyDescent="0.25">
      <c r="S5590" s="18"/>
    </row>
    <row r="5591" spans="19:19" x14ac:dyDescent="0.25">
      <c r="S5591" s="18"/>
    </row>
    <row r="5592" spans="19:19" x14ac:dyDescent="0.25">
      <c r="S5592" s="18"/>
    </row>
    <row r="5593" spans="19:19" x14ac:dyDescent="0.25">
      <c r="S5593" s="18"/>
    </row>
    <row r="5594" spans="19:19" x14ac:dyDescent="0.25">
      <c r="S5594" s="18"/>
    </row>
    <row r="5595" spans="19:19" x14ac:dyDescent="0.25">
      <c r="S5595" s="18"/>
    </row>
    <row r="5596" spans="19:19" x14ac:dyDescent="0.25">
      <c r="S5596" s="18"/>
    </row>
    <row r="5597" spans="19:19" x14ac:dyDescent="0.25">
      <c r="S5597" s="18"/>
    </row>
    <row r="5598" spans="19:19" x14ac:dyDescent="0.25">
      <c r="S5598" s="18"/>
    </row>
    <row r="5599" spans="19:19" x14ac:dyDescent="0.25">
      <c r="S5599" s="18"/>
    </row>
    <row r="5600" spans="19:19" x14ac:dyDescent="0.25">
      <c r="S5600" s="18"/>
    </row>
    <row r="5601" spans="19:19" x14ac:dyDescent="0.25">
      <c r="S5601" s="18"/>
    </row>
    <row r="5602" spans="19:19" x14ac:dyDescent="0.25">
      <c r="S5602" s="18"/>
    </row>
    <row r="5603" spans="19:19" x14ac:dyDescent="0.25">
      <c r="S5603" s="18"/>
    </row>
    <row r="5604" spans="19:19" x14ac:dyDescent="0.25">
      <c r="S5604" s="18"/>
    </row>
    <row r="5605" spans="19:19" x14ac:dyDescent="0.25">
      <c r="S5605" s="18"/>
    </row>
    <row r="5606" spans="19:19" x14ac:dyDescent="0.25">
      <c r="S5606" s="18"/>
    </row>
    <row r="5607" spans="19:19" x14ac:dyDescent="0.25">
      <c r="S5607" s="18"/>
    </row>
    <row r="5608" spans="19:19" x14ac:dyDescent="0.25">
      <c r="S5608" s="18"/>
    </row>
    <row r="5609" spans="19:19" x14ac:dyDescent="0.25">
      <c r="S5609" s="18"/>
    </row>
    <row r="5610" spans="19:19" x14ac:dyDescent="0.25">
      <c r="S5610" s="18"/>
    </row>
    <row r="5611" spans="19:19" x14ac:dyDescent="0.25">
      <c r="S5611" s="18"/>
    </row>
    <row r="5612" spans="19:19" x14ac:dyDescent="0.25">
      <c r="S5612" s="18"/>
    </row>
    <row r="5613" spans="19:19" x14ac:dyDescent="0.25">
      <c r="S5613" s="18"/>
    </row>
    <row r="5614" spans="19:19" x14ac:dyDescent="0.25">
      <c r="S5614" s="18"/>
    </row>
    <row r="5615" spans="19:19" x14ac:dyDescent="0.25">
      <c r="S5615" s="18"/>
    </row>
    <row r="5616" spans="19:19" x14ac:dyDescent="0.25">
      <c r="S5616" s="18"/>
    </row>
    <row r="5617" spans="19:19" x14ac:dyDescent="0.25">
      <c r="S5617" s="18"/>
    </row>
    <row r="5618" spans="19:19" x14ac:dyDescent="0.25">
      <c r="S5618" s="18"/>
    </row>
    <row r="5619" spans="19:19" x14ac:dyDescent="0.25">
      <c r="S5619" s="18"/>
    </row>
    <row r="5620" spans="19:19" x14ac:dyDescent="0.25">
      <c r="S5620" s="18"/>
    </row>
    <row r="5621" spans="19:19" x14ac:dyDescent="0.25">
      <c r="S5621" s="18"/>
    </row>
    <row r="5622" spans="19:19" x14ac:dyDescent="0.25">
      <c r="S5622" s="18"/>
    </row>
    <row r="5623" spans="19:19" x14ac:dyDescent="0.25">
      <c r="S5623" s="18"/>
    </row>
    <row r="5624" spans="19:19" x14ac:dyDescent="0.25">
      <c r="S5624" s="18"/>
    </row>
    <row r="5625" spans="19:19" x14ac:dyDescent="0.25">
      <c r="S5625" s="18"/>
    </row>
    <row r="5626" spans="19:19" x14ac:dyDescent="0.25">
      <c r="S5626" s="18"/>
    </row>
    <row r="5627" spans="19:19" x14ac:dyDescent="0.25">
      <c r="S5627" s="18"/>
    </row>
    <row r="5628" spans="19:19" x14ac:dyDescent="0.25">
      <c r="S5628" s="18"/>
    </row>
    <row r="5629" spans="19:19" x14ac:dyDescent="0.25">
      <c r="S5629" s="18"/>
    </row>
    <row r="5630" spans="19:19" x14ac:dyDescent="0.25">
      <c r="S5630" s="18"/>
    </row>
    <row r="5631" spans="19:19" x14ac:dyDescent="0.25">
      <c r="S5631" s="18"/>
    </row>
    <row r="5632" spans="19:19" x14ac:dyDescent="0.25">
      <c r="S5632" s="18"/>
    </row>
    <row r="5633" spans="19:19" x14ac:dyDescent="0.25">
      <c r="S5633" s="18"/>
    </row>
    <row r="5634" spans="19:19" x14ac:dyDescent="0.25">
      <c r="S5634" s="18"/>
    </row>
    <row r="5635" spans="19:19" x14ac:dyDescent="0.25">
      <c r="S5635" s="18"/>
    </row>
    <row r="5636" spans="19:19" x14ac:dyDescent="0.25">
      <c r="S5636" s="18"/>
    </row>
    <row r="5637" spans="19:19" x14ac:dyDescent="0.25">
      <c r="S5637" s="18"/>
    </row>
    <row r="5638" spans="19:19" x14ac:dyDescent="0.25">
      <c r="S5638" s="18"/>
    </row>
    <row r="5639" spans="19:19" x14ac:dyDescent="0.25">
      <c r="S5639" s="18"/>
    </row>
    <row r="5640" spans="19:19" x14ac:dyDescent="0.25">
      <c r="S5640" s="18"/>
    </row>
    <row r="5641" spans="19:19" x14ac:dyDescent="0.25">
      <c r="S5641" s="18"/>
    </row>
    <row r="5642" spans="19:19" x14ac:dyDescent="0.25">
      <c r="S5642" s="18"/>
    </row>
    <row r="5643" spans="19:19" x14ac:dyDescent="0.25">
      <c r="S5643" s="18"/>
    </row>
    <row r="5644" spans="19:19" x14ac:dyDescent="0.25">
      <c r="S5644" s="18"/>
    </row>
    <row r="5645" spans="19:19" x14ac:dyDescent="0.25">
      <c r="S5645" s="18"/>
    </row>
    <row r="5646" spans="19:19" x14ac:dyDescent="0.25">
      <c r="S5646" s="18"/>
    </row>
    <row r="5647" spans="19:19" x14ac:dyDescent="0.25">
      <c r="S5647" s="18"/>
    </row>
    <row r="5648" spans="19:19" x14ac:dyDescent="0.25">
      <c r="S5648" s="18"/>
    </row>
    <row r="5649" spans="19:19" x14ac:dyDescent="0.25">
      <c r="S5649" s="18"/>
    </row>
    <row r="5650" spans="19:19" x14ac:dyDescent="0.25">
      <c r="S5650" s="18"/>
    </row>
    <row r="5651" spans="19:19" x14ac:dyDescent="0.25">
      <c r="S5651" s="18"/>
    </row>
    <row r="5652" spans="19:19" x14ac:dyDescent="0.25">
      <c r="S5652" s="18"/>
    </row>
    <row r="5653" spans="19:19" x14ac:dyDescent="0.25">
      <c r="S5653" s="18"/>
    </row>
    <row r="5654" spans="19:19" x14ac:dyDescent="0.25">
      <c r="S5654" s="18"/>
    </row>
    <row r="5655" spans="19:19" x14ac:dyDescent="0.25">
      <c r="S5655" s="18"/>
    </row>
    <row r="5656" spans="19:19" x14ac:dyDescent="0.25">
      <c r="S5656" s="18"/>
    </row>
    <row r="5657" spans="19:19" x14ac:dyDescent="0.25">
      <c r="S5657" s="18"/>
    </row>
    <row r="5658" spans="19:19" x14ac:dyDescent="0.25">
      <c r="S5658" s="18"/>
    </row>
    <row r="5659" spans="19:19" x14ac:dyDescent="0.25">
      <c r="S5659" s="18"/>
    </row>
    <row r="5660" spans="19:19" x14ac:dyDescent="0.25">
      <c r="S5660" s="18"/>
    </row>
    <row r="5661" spans="19:19" x14ac:dyDescent="0.25">
      <c r="S5661" s="18"/>
    </row>
    <row r="5662" spans="19:19" x14ac:dyDescent="0.25">
      <c r="S5662" s="18"/>
    </row>
    <row r="5663" spans="19:19" x14ac:dyDescent="0.25">
      <c r="S5663" s="18"/>
    </row>
    <row r="5664" spans="19:19" x14ac:dyDescent="0.25">
      <c r="S5664" s="18"/>
    </row>
    <row r="5665" spans="19:19" x14ac:dyDescent="0.25">
      <c r="S5665" s="18"/>
    </row>
    <row r="5666" spans="19:19" x14ac:dyDescent="0.25">
      <c r="S5666" s="18"/>
    </row>
    <row r="5667" spans="19:19" x14ac:dyDescent="0.25">
      <c r="S5667" s="18"/>
    </row>
    <row r="5668" spans="19:19" x14ac:dyDescent="0.25">
      <c r="S5668" s="18"/>
    </row>
    <row r="5669" spans="19:19" x14ac:dyDescent="0.25">
      <c r="S5669" s="18"/>
    </row>
    <row r="5670" spans="19:19" x14ac:dyDescent="0.25">
      <c r="S5670" s="18"/>
    </row>
    <row r="5671" spans="19:19" x14ac:dyDescent="0.25">
      <c r="S5671" s="18"/>
    </row>
    <row r="5672" spans="19:19" x14ac:dyDescent="0.25">
      <c r="S5672" s="18"/>
    </row>
    <row r="5673" spans="19:19" x14ac:dyDescent="0.25">
      <c r="S5673" s="18"/>
    </row>
    <row r="5674" spans="19:19" x14ac:dyDescent="0.25">
      <c r="S5674" s="18"/>
    </row>
    <row r="5675" spans="19:19" x14ac:dyDescent="0.25">
      <c r="S5675" s="18"/>
    </row>
    <row r="5676" spans="19:19" x14ac:dyDescent="0.25">
      <c r="S5676" s="18"/>
    </row>
    <row r="5677" spans="19:19" x14ac:dyDescent="0.25">
      <c r="S5677" s="18"/>
    </row>
    <row r="5678" spans="19:19" x14ac:dyDescent="0.25">
      <c r="S5678" s="18"/>
    </row>
    <row r="5679" spans="19:19" x14ac:dyDescent="0.25">
      <c r="S5679" s="18"/>
    </row>
    <row r="5680" spans="19:19" x14ac:dyDescent="0.25">
      <c r="S5680" s="18"/>
    </row>
    <row r="5681" spans="19:19" x14ac:dyDescent="0.25">
      <c r="S5681" s="18"/>
    </row>
    <row r="5682" spans="19:19" x14ac:dyDescent="0.25">
      <c r="S5682" s="18"/>
    </row>
    <row r="5683" spans="19:19" x14ac:dyDescent="0.25">
      <c r="S5683" s="18"/>
    </row>
    <row r="5684" spans="19:19" x14ac:dyDescent="0.25">
      <c r="S5684" s="18"/>
    </row>
    <row r="5685" spans="19:19" x14ac:dyDescent="0.25">
      <c r="S5685" s="18"/>
    </row>
    <row r="5686" spans="19:19" x14ac:dyDescent="0.25">
      <c r="S5686" s="18"/>
    </row>
    <row r="5687" spans="19:19" x14ac:dyDescent="0.25">
      <c r="S5687" s="18"/>
    </row>
    <row r="5688" spans="19:19" x14ac:dyDescent="0.25">
      <c r="S5688" s="18"/>
    </row>
    <row r="5689" spans="19:19" x14ac:dyDescent="0.25">
      <c r="S5689" s="18"/>
    </row>
    <row r="5690" spans="19:19" x14ac:dyDescent="0.25">
      <c r="S5690" s="18"/>
    </row>
    <row r="5691" spans="19:19" x14ac:dyDescent="0.25">
      <c r="S5691" s="18"/>
    </row>
    <row r="5692" spans="19:19" x14ac:dyDescent="0.25">
      <c r="S5692" s="18"/>
    </row>
    <row r="5693" spans="19:19" x14ac:dyDescent="0.25">
      <c r="S5693" s="18"/>
    </row>
    <row r="5694" spans="19:19" x14ac:dyDescent="0.25">
      <c r="S5694" s="18"/>
    </row>
    <row r="5695" spans="19:19" x14ac:dyDescent="0.25">
      <c r="S5695" s="18"/>
    </row>
    <row r="5696" spans="19:19" x14ac:dyDescent="0.25">
      <c r="S5696" s="18"/>
    </row>
    <row r="5697" spans="19:19" x14ac:dyDescent="0.25">
      <c r="S5697" s="18"/>
    </row>
    <row r="5698" spans="19:19" x14ac:dyDescent="0.25">
      <c r="S5698" s="18"/>
    </row>
    <row r="5699" spans="19:19" x14ac:dyDescent="0.25">
      <c r="S5699" s="18"/>
    </row>
    <row r="5700" spans="19:19" x14ac:dyDescent="0.25">
      <c r="S5700" s="18"/>
    </row>
    <row r="5701" spans="19:19" x14ac:dyDescent="0.25">
      <c r="S5701" s="18"/>
    </row>
    <row r="5702" spans="19:19" x14ac:dyDescent="0.25">
      <c r="S5702" s="18"/>
    </row>
    <row r="5703" spans="19:19" x14ac:dyDescent="0.25">
      <c r="S5703" s="18"/>
    </row>
    <row r="5704" spans="19:19" x14ac:dyDescent="0.25">
      <c r="S5704" s="18"/>
    </row>
    <row r="5705" spans="19:19" x14ac:dyDescent="0.25">
      <c r="S5705" s="18"/>
    </row>
    <row r="5706" spans="19:19" x14ac:dyDescent="0.25">
      <c r="S5706" s="18"/>
    </row>
    <row r="5707" spans="19:19" x14ac:dyDescent="0.25">
      <c r="S5707" s="18"/>
    </row>
    <row r="5708" spans="19:19" x14ac:dyDescent="0.25">
      <c r="S5708" s="18"/>
    </row>
    <row r="5709" spans="19:19" x14ac:dyDescent="0.25">
      <c r="S5709" s="18"/>
    </row>
    <row r="5710" spans="19:19" x14ac:dyDescent="0.25">
      <c r="S5710" s="18"/>
    </row>
    <row r="5711" spans="19:19" x14ac:dyDescent="0.25">
      <c r="S5711" s="18"/>
    </row>
    <row r="5712" spans="19:19" x14ac:dyDescent="0.25">
      <c r="S5712" s="18"/>
    </row>
    <row r="5713" spans="19:19" x14ac:dyDescent="0.25">
      <c r="S5713" s="18"/>
    </row>
    <row r="5714" spans="19:19" x14ac:dyDescent="0.25">
      <c r="S5714" s="18"/>
    </row>
    <row r="5715" spans="19:19" x14ac:dyDescent="0.25">
      <c r="S5715" s="18"/>
    </row>
    <row r="5716" spans="19:19" x14ac:dyDescent="0.25">
      <c r="S5716" s="18"/>
    </row>
    <row r="5717" spans="19:19" x14ac:dyDescent="0.25">
      <c r="S5717" s="18"/>
    </row>
    <row r="5718" spans="19:19" x14ac:dyDescent="0.25">
      <c r="S5718" s="18"/>
    </row>
    <row r="5719" spans="19:19" x14ac:dyDescent="0.25">
      <c r="S5719" s="18"/>
    </row>
    <row r="5720" spans="19:19" x14ac:dyDescent="0.25">
      <c r="S5720" s="18"/>
    </row>
    <row r="5721" spans="19:19" x14ac:dyDescent="0.25">
      <c r="S5721" s="18"/>
    </row>
    <row r="5722" spans="19:19" x14ac:dyDescent="0.25">
      <c r="S5722" s="18"/>
    </row>
    <row r="5723" spans="19:19" x14ac:dyDescent="0.25">
      <c r="S5723" s="18"/>
    </row>
    <row r="5724" spans="19:19" x14ac:dyDescent="0.25">
      <c r="S5724" s="18"/>
    </row>
    <row r="5725" spans="19:19" x14ac:dyDescent="0.25">
      <c r="S5725" s="18"/>
    </row>
    <row r="5726" spans="19:19" x14ac:dyDescent="0.25">
      <c r="S5726" s="18"/>
    </row>
    <row r="5727" spans="19:19" x14ac:dyDescent="0.25">
      <c r="S5727" s="18"/>
    </row>
    <row r="5728" spans="19:19" x14ac:dyDescent="0.25">
      <c r="S5728" s="18"/>
    </row>
    <row r="5729" spans="19:19" x14ac:dyDescent="0.25">
      <c r="S5729" s="18"/>
    </row>
    <row r="5730" spans="19:19" x14ac:dyDescent="0.25">
      <c r="S5730" s="18"/>
    </row>
    <row r="5731" spans="19:19" x14ac:dyDescent="0.25">
      <c r="S5731" s="18"/>
    </row>
    <row r="5732" spans="19:19" x14ac:dyDescent="0.25">
      <c r="S5732" s="18"/>
    </row>
    <row r="5733" spans="19:19" x14ac:dyDescent="0.25">
      <c r="S5733" s="18"/>
    </row>
    <row r="5734" spans="19:19" x14ac:dyDescent="0.25">
      <c r="S5734" s="18"/>
    </row>
    <row r="5735" spans="19:19" x14ac:dyDescent="0.25">
      <c r="S5735" s="18"/>
    </row>
    <row r="5736" spans="19:19" x14ac:dyDescent="0.25">
      <c r="S5736" s="18"/>
    </row>
    <row r="5737" spans="19:19" x14ac:dyDescent="0.25">
      <c r="S5737" s="18"/>
    </row>
    <row r="5738" spans="19:19" x14ac:dyDescent="0.25">
      <c r="S5738" s="18"/>
    </row>
    <row r="5739" spans="19:19" x14ac:dyDescent="0.25">
      <c r="S5739" s="18"/>
    </row>
    <row r="5740" spans="19:19" x14ac:dyDescent="0.25">
      <c r="S5740" s="18"/>
    </row>
    <row r="5741" spans="19:19" x14ac:dyDescent="0.25">
      <c r="S5741" s="18"/>
    </row>
    <row r="5742" spans="19:19" x14ac:dyDescent="0.25">
      <c r="S5742" s="18"/>
    </row>
    <row r="5743" spans="19:19" x14ac:dyDescent="0.25">
      <c r="S5743" s="18"/>
    </row>
    <row r="5744" spans="19:19" x14ac:dyDescent="0.25">
      <c r="S5744" s="18"/>
    </row>
    <row r="5745" spans="19:19" x14ac:dyDescent="0.25">
      <c r="S5745" s="18"/>
    </row>
    <row r="5746" spans="19:19" x14ac:dyDescent="0.25">
      <c r="S5746" s="18"/>
    </row>
    <row r="5747" spans="19:19" x14ac:dyDescent="0.25">
      <c r="S5747" s="18"/>
    </row>
    <row r="5748" spans="19:19" x14ac:dyDescent="0.25">
      <c r="S5748" s="18"/>
    </row>
    <row r="5749" spans="19:19" x14ac:dyDescent="0.25">
      <c r="S5749" s="18"/>
    </row>
    <row r="5750" spans="19:19" x14ac:dyDescent="0.25">
      <c r="S5750" s="18"/>
    </row>
    <row r="5751" spans="19:19" x14ac:dyDescent="0.25">
      <c r="S5751" s="18"/>
    </row>
    <row r="5752" spans="19:19" x14ac:dyDescent="0.25">
      <c r="S5752" s="18"/>
    </row>
    <row r="5753" spans="19:19" x14ac:dyDescent="0.25">
      <c r="S5753" s="18"/>
    </row>
    <row r="5754" spans="19:19" x14ac:dyDescent="0.25">
      <c r="S5754" s="18"/>
    </row>
    <row r="5755" spans="19:19" x14ac:dyDescent="0.25">
      <c r="S5755" s="18"/>
    </row>
    <row r="5756" spans="19:19" x14ac:dyDescent="0.25">
      <c r="S5756" s="18"/>
    </row>
    <row r="5757" spans="19:19" x14ac:dyDescent="0.25">
      <c r="S5757" s="18"/>
    </row>
    <row r="5758" spans="19:19" x14ac:dyDescent="0.25">
      <c r="S5758" s="18"/>
    </row>
    <row r="5759" spans="19:19" x14ac:dyDescent="0.25">
      <c r="S5759" s="18"/>
    </row>
    <row r="5760" spans="19:19" x14ac:dyDescent="0.25">
      <c r="S5760" s="18"/>
    </row>
    <row r="5761" spans="19:19" x14ac:dyDescent="0.25">
      <c r="S5761" s="18"/>
    </row>
    <row r="5762" spans="19:19" x14ac:dyDescent="0.25">
      <c r="S5762" s="18"/>
    </row>
    <row r="5763" spans="19:19" x14ac:dyDescent="0.25">
      <c r="S5763" s="18"/>
    </row>
    <row r="5764" spans="19:19" x14ac:dyDescent="0.25">
      <c r="S5764" s="18"/>
    </row>
    <row r="5765" spans="19:19" x14ac:dyDescent="0.25">
      <c r="S5765" s="18"/>
    </row>
    <row r="5766" spans="19:19" x14ac:dyDescent="0.25">
      <c r="S5766" s="18"/>
    </row>
    <row r="5767" spans="19:19" x14ac:dyDescent="0.25">
      <c r="S5767" s="18"/>
    </row>
    <row r="5768" spans="19:19" x14ac:dyDescent="0.25">
      <c r="S5768" s="18"/>
    </row>
    <row r="5769" spans="19:19" x14ac:dyDescent="0.25">
      <c r="S5769" s="18"/>
    </row>
    <row r="5770" spans="19:19" x14ac:dyDescent="0.25">
      <c r="S5770" s="18"/>
    </row>
    <row r="5771" spans="19:19" x14ac:dyDescent="0.25">
      <c r="S5771" s="18"/>
    </row>
    <row r="5772" spans="19:19" x14ac:dyDescent="0.25">
      <c r="S5772" s="18"/>
    </row>
    <row r="5773" spans="19:19" x14ac:dyDescent="0.25">
      <c r="S5773" s="18"/>
    </row>
    <row r="5774" spans="19:19" x14ac:dyDescent="0.25">
      <c r="S5774" s="18"/>
    </row>
    <row r="5775" spans="19:19" x14ac:dyDescent="0.25">
      <c r="S5775" s="18"/>
    </row>
    <row r="5776" spans="19:19" x14ac:dyDescent="0.25">
      <c r="S5776" s="18"/>
    </row>
    <row r="5777" spans="19:19" x14ac:dyDescent="0.25">
      <c r="S5777" s="18"/>
    </row>
    <row r="5778" spans="19:19" x14ac:dyDescent="0.25">
      <c r="S5778" s="18"/>
    </row>
    <row r="5779" spans="19:19" x14ac:dyDescent="0.25">
      <c r="S5779" s="18"/>
    </row>
    <row r="5780" spans="19:19" x14ac:dyDescent="0.25">
      <c r="S5780" s="18"/>
    </row>
    <row r="5781" spans="19:19" x14ac:dyDescent="0.25">
      <c r="S5781" s="18"/>
    </row>
    <row r="5782" spans="19:19" x14ac:dyDescent="0.25">
      <c r="S5782" s="18"/>
    </row>
    <row r="5783" spans="19:19" x14ac:dyDescent="0.25">
      <c r="S5783" s="18"/>
    </row>
    <row r="5784" spans="19:19" x14ac:dyDescent="0.25">
      <c r="S5784" s="18"/>
    </row>
    <row r="5785" spans="19:19" x14ac:dyDescent="0.25">
      <c r="S5785" s="18"/>
    </row>
    <row r="5786" spans="19:19" x14ac:dyDescent="0.25">
      <c r="S5786" s="18"/>
    </row>
    <row r="5787" spans="19:19" x14ac:dyDescent="0.25">
      <c r="S5787" s="18"/>
    </row>
    <row r="5788" spans="19:19" x14ac:dyDescent="0.25">
      <c r="S5788" s="18"/>
    </row>
    <row r="5789" spans="19:19" x14ac:dyDescent="0.25">
      <c r="S5789" s="18"/>
    </row>
    <row r="5790" spans="19:19" x14ac:dyDescent="0.25">
      <c r="S5790" s="18"/>
    </row>
    <row r="5791" spans="19:19" x14ac:dyDescent="0.25">
      <c r="S5791" s="18"/>
    </row>
    <row r="5792" spans="19:19" x14ac:dyDescent="0.25">
      <c r="S5792" s="18"/>
    </row>
    <row r="5793" spans="19:19" x14ac:dyDescent="0.25">
      <c r="S5793" s="18"/>
    </row>
    <row r="5794" spans="19:19" x14ac:dyDescent="0.25">
      <c r="S5794" s="18"/>
    </row>
    <row r="5795" spans="19:19" x14ac:dyDescent="0.25">
      <c r="S5795" s="18"/>
    </row>
    <row r="5796" spans="19:19" x14ac:dyDescent="0.25">
      <c r="S5796" s="18"/>
    </row>
    <row r="5797" spans="19:19" x14ac:dyDescent="0.25">
      <c r="S5797" s="18"/>
    </row>
    <row r="5798" spans="19:19" x14ac:dyDescent="0.25">
      <c r="S5798" s="18"/>
    </row>
    <row r="5799" spans="19:19" x14ac:dyDescent="0.25">
      <c r="S5799" s="18"/>
    </row>
    <row r="5800" spans="19:19" x14ac:dyDescent="0.25">
      <c r="S5800" s="18"/>
    </row>
    <row r="5801" spans="19:19" x14ac:dyDescent="0.25">
      <c r="S5801" s="18"/>
    </row>
    <row r="5802" spans="19:19" x14ac:dyDescent="0.25">
      <c r="S5802" s="18"/>
    </row>
    <row r="5803" spans="19:19" x14ac:dyDescent="0.25">
      <c r="S5803" s="18"/>
    </row>
    <row r="5804" spans="19:19" x14ac:dyDescent="0.25">
      <c r="S5804" s="18"/>
    </row>
    <row r="5805" spans="19:19" x14ac:dyDescent="0.25">
      <c r="S5805" s="18"/>
    </row>
    <row r="5806" spans="19:19" x14ac:dyDescent="0.25">
      <c r="S5806" s="18"/>
    </row>
    <row r="5807" spans="19:19" x14ac:dyDescent="0.25">
      <c r="S5807" s="18"/>
    </row>
    <row r="5808" spans="19:19" x14ac:dyDescent="0.25">
      <c r="S5808" s="18"/>
    </row>
    <row r="5809" spans="19:19" x14ac:dyDescent="0.25">
      <c r="S5809" s="18"/>
    </row>
    <row r="5810" spans="19:19" x14ac:dyDescent="0.25">
      <c r="S5810" s="18"/>
    </row>
    <row r="5811" spans="19:19" x14ac:dyDescent="0.25">
      <c r="S5811" s="18"/>
    </row>
    <row r="5812" spans="19:19" x14ac:dyDescent="0.25">
      <c r="S5812" s="18"/>
    </row>
    <row r="5813" spans="19:19" x14ac:dyDescent="0.25">
      <c r="S5813" s="18"/>
    </row>
    <row r="5814" spans="19:19" x14ac:dyDescent="0.25">
      <c r="S5814" s="18"/>
    </row>
    <row r="5815" spans="19:19" x14ac:dyDescent="0.25">
      <c r="S5815" s="18"/>
    </row>
    <row r="5816" spans="19:19" x14ac:dyDescent="0.25">
      <c r="S5816" s="18"/>
    </row>
    <row r="5817" spans="19:19" x14ac:dyDescent="0.25">
      <c r="S5817" s="18"/>
    </row>
    <row r="5818" spans="19:19" x14ac:dyDescent="0.25">
      <c r="S5818" s="18"/>
    </row>
    <row r="5819" spans="19:19" x14ac:dyDescent="0.25">
      <c r="S5819" s="18"/>
    </row>
    <row r="5820" spans="19:19" x14ac:dyDescent="0.25">
      <c r="S5820" s="18"/>
    </row>
    <row r="5821" spans="19:19" x14ac:dyDescent="0.25">
      <c r="S5821" s="18"/>
    </row>
    <row r="5822" spans="19:19" x14ac:dyDescent="0.25">
      <c r="S5822" s="18"/>
    </row>
    <row r="5823" spans="19:19" x14ac:dyDescent="0.25">
      <c r="S5823" s="18"/>
    </row>
    <row r="5824" spans="19:19" x14ac:dyDescent="0.25">
      <c r="S5824" s="18"/>
    </row>
    <row r="5825" spans="19:19" x14ac:dyDescent="0.25">
      <c r="S5825" s="18"/>
    </row>
    <row r="5826" spans="19:19" x14ac:dyDescent="0.25">
      <c r="S5826" s="18"/>
    </row>
    <row r="5827" spans="19:19" x14ac:dyDescent="0.25">
      <c r="S5827" s="18"/>
    </row>
    <row r="5828" spans="19:19" x14ac:dyDescent="0.25">
      <c r="S5828" s="18"/>
    </row>
    <row r="5829" spans="19:19" x14ac:dyDescent="0.25">
      <c r="S5829" s="18"/>
    </row>
    <row r="5830" spans="19:19" x14ac:dyDescent="0.25">
      <c r="S5830" s="18"/>
    </row>
    <row r="5831" spans="19:19" x14ac:dyDescent="0.25">
      <c r="S5831" s="18"/>
    </row>
    <row r="5832" spans="19:19" x14ac:dyDescent="0.25">
      <c r="S5832" s="18"/>
    </row>
    <row r="5833" spans="19:19" x14ac:dyDescent="0.25">
      <c r="S5833" s="18"/>
    </row>
    <row r="5834" spans="19:19" x14ac:dyDescent="0.25">
      <c r="S5834" s="18"/>
    </row>
    <row r="5835" spans="19:19" x14ac:dyDescent="0.25">
      <c r="S5835" s="18"/>
    </row>
    <row r="5836" spans="19:19" x14ac:dyDescent="0.25">
      <c r="S5836" s="18"/>
    </row>
    <row r="5837" spans="19:19" x14ac:dyDescent="0.25">
      <c r="S5837" s="18"/>
    </row>
    <row r="5838" spans="19:19" x14ac:dyDescent="0.25">
      <c r="S5838" s="18"/>
    </row>
    <row r="5839" spans="19:19" x14ac:dyDescent="0.25">
      <c r="S5839" s="18"/>
    </row>
    <row r="5840" spans="19:19" x14ac:dyDescent="0.25">
      <c r="S5840" s="18"/>
    </row>
    <row r="5841" spans="19:19" x14ac:dyDescent="0.25">
      <c r="S5841" s="18"/>
    </row>
    <row r="5842" spans="19:19" x14ac:dyDescent="0.25">
      <c r="S5842" s="18"/>
    </row>
    <row r="5843" spans="19:19" x14ac:dyDescent="0.25">
      <c r="S5843" s="18"/>
    </row>
    <row r="5844" spans="19:19" x14ac:dyDescent="0.25">
      <c r="S5844" s="18"/>
    </row>
    <row r="5845" spans="19:19" x14ac:dyDescent="0.25">
      <c r="S5845" s="18"/>
    </row>
    <row r="5846" spans="19:19" x14ac:dyDescent="0.25">
      <c r="S5846" s="18"/>
    </row>
    <row r="5847" spans="19:19" x14ac:dyDescent="0.25">
      <c r="S5847" s="18"/>
    </row>
    <row r="5848" spans="19:19" x14ac:dyDescent="0.25">
      <c r="S5848" s="18"/>
    </row>
    <row r="5849" spans="19:19" x14ac:dyDescent="0.25">
      <c r="S5849" s="18"/>
    </row>
    <row r="5850" spans="19:19" x14ac:dyDescent="0.25">
      <c r="S5850" s="18"/>
    </row>
    <row r="5851" spans="19:19" x14ac:dyDescent="0.25">
      <c r="S5851" s="18"/>
    </row>
    <row r="5852" spans="19:19" x14ac:dyDescent="0.25">
      <c r="S5852" s="18"/>
    </row>
    <row r="5853" spans="19:19" x14ac:dyDescent="0.25">
      <c r="S5853" s="18"/>
    </row>
    <row r="5854" spans="19:19" x14ac:dyDescent="0.25">
      <c r="S5854" s="18"/>
    </row>
    <row r="5855" spans="19:19" x14ac:dyDescent="0.25">
      <c r="S5855" s="18"/>
    </row>
    <row r="5856" spans="19:19" x14ac:dyDescent="0.25">
      <c r="S5856" s="18"/>
    </row>
    <row r="5857" spans="19:19" x14ac:dyDescent="0.25">
      <c r="S5857" s="18"/>
    </row>
    <row r="5858" spans="19:19" x14ac:dyDescent="0.25">
      <c r="S5858" s="18"/>
    </row>
    <row r="5859" spans="19:19" x14ac:dyDescent="0.25">
      <c r="S5859" s="18"/>
    </row>
    <row r="5860" spans="19:19" x14ac:dyDescent="0.25">
      <c r="S5860" s="18"/>
    </row>
    <row r="5861" spans="19:19" x14ac:dyDescent="0.25">
      <c r="S5861" s="18"/>
    </row>
    <row r="5862" spans="19:19" x14ac:dyDescent="0.25">
      <c r="S5862" s="18"/>
    </row>
    <row r="5863" spans="19:19" x14ac:dyDescent="0.25">
      <c r="S5863" s="18"/>
    </row>
    <row r="5864" spans="19:19" x14ac:dyDescent="0.25">
      <c r="S5864" s="18"/>
    </row>
    <row r="5865" spans="19:19" x14ac:dyDescent="0.25">
      <c r="S5865" s="18"/>
    </row>
    <row r="5866" spans="19:19" x14ac:dyDescent="0.25">
      <c r="S5866" s="18"/>
    </row>
    <row r="5867" spans="19:19" x14ac:dyDescent="0.25">
      <c r="S5867" s="18"/>
    </row>
    <row r="5868" spans="19:19" x14ac:dyDescent="0.25">
      <c r="S5868" s="18"/>
    </row>
    <row r="5869" spans="19:19" x14ac:dyDescent="0.25">
      <c r="S5869" s="18"/>
    </row>
    <row r="5870" spans="19:19" x14ac:dyDescent="0.25">
      <c r="S5870" s="18"/>
    </row>
    <row r="5871" spans="19:19" x14ac:dyDescent="0.25">
      <c r="S5871" s="18"/>
    </row>
    <row r="5872" spans="19:19" x14ac:dyDescent="0.25">
      <c r="S5872" s="18"/>
    </row>
    <row r="5873" spans="19:19" x14ac:dyDescent="0.25">
      <c r="S5873" s="18"/>
    </row>
    <row r="5874" spans="19:19" x14ac:dyDescent="0.25">
      <c r="S5874" s="18"/>
    </row>
    <row r="5875" spans="19:19" x14ac:dyDescent="0.25">
      <c r="S5875" s="18"/>
    </row>
    <row r="5876" spans="19:19" x14ac:dyDescent="0.25">
      <c r="S5876" s="18"/>
    </row>
    <row r="5877" spans="19:19" x14ac:dyDescent="0.25">
      <c r="S5877" s="18"/>
    </row>
    <row r="5878" spans="19:19" x14ac:dyDescent="0.25">
      <c r="S5878" s="18"/>
    </row>
    <row r="5879" spans="19:19" x14ac:dyDescent="0.25">
      <c r="S5879" s="18"/>
    </row>
    <row r="5880" spans="19:19" x14ac:dyDescent="0.25">
      <c r="S5880" s="18"/>
    </row>
    <row r="5881" spans="19:19" x14ac:dyDescent="0.25">
      <c r="S5881" s="18"/>
    </row>
    <row r="5882" spans="19:19" x14ac:dyDescent="0.25">
      <c r="S5882" s="18"/>
    </row>
    <row r="5883" spans="19:19" x14ac:dyDescent="0.25">
      <c r="S5883" s="18"/>
    </row>
    <row r="5884" spans="19:19" x14ac:dyDescent="0.25">
      <c r="S5884" s="18"/>
    </row>
    <row r="5885" spans="19:19" x14ac:dyDescent="0.25">
      <c r="S5885" s="18"/>
    </row>
    <row r="5886" spans="19:19" x14ac:dyDescent="0.25">
      <c r="S5886" s="18"/>
    </row>
    <row r="5887" spans="19:19" x14ac:dyDescent="0.25">
      <c r="S5887" s="18"/>
    </row>
    <row r="5888" spans="19:19" x14ac:dyDescent="0.25">
      <c r="S5888" s="18"/>
    </row>
    <row r="5889" spans="19:19" x14ac:dyDescent="0.25">
      <c r="S5889" s="18"/>
    </row>
    <row r="5890" spans="19:19" x14ac:dyDescent="0.25">
      <c r="S5890" s="18"/>
    </row>
    <row r="5891" spans="19:19" x14ac:dyDescent="0.25">
      <c r="S5891" s="18"/>
    </row>
    <row r="5892" spans="19:19" x14ac:dyDescent="0.25">
      <c r="S5892" s="18"/>
    </row>
    <row r="5893" spans="19:19" x14ac:dyDescent="0.25">
      <c r="S5893" s="18"/>
    </row>
    <row r="5894" spans="19:19" x14ac:dyDescent="0.25">
      <c r="S5894" s="18"/>
    </row>
    <row r="5895" spans="19:19" x14ac:dyDescent="0.25">
      <c r="S5895" s="18"/>
    </row>
    <row r="5896" spans="19:19" x14ac:dyDescent="0.25">
      <c r="S5896" s="18"/>
    </row>
    <row r="5897" spans="19:19" x14ac:dyDescent="0.25">
      <c r="S5897" s="18"/>
    </row>
    <row r="5898" spans="19:19" x14ac:dyDescent="0.25">
      <c r="S5898" s="18"/>
    </row>
    <row r="5899" spans="19:19" x14ac:dyDescent="0.25">
      <c r="S5899" s="18"/>
    </row>
    <row r="5900" spans="19:19" x14ac:dyDescent="0.25">
      <c r="S5900" s="18"/>
    </row>
    <row r="5901" spans="19:19" x14ac:dyDescent="0.25">
      <c r="S5901" s="18"/>
    </row>
    <row r="5902" spans="19:19" x14ac:dyDescent="0.25">
      <c r="S5902" s="18"/>
    </row>
    <row r="5903" spans="19:19" x14ac:dyDescent="0.25">
      <c r="S5903" s="18"/>
    </row>
    <row r="5904" spans="19:19" x14ac:dyDescent="0.25">
      <c r="S5904" s="18"/>
    </row>
    <row r="5905" spans="19:19" x14ac:dyDescent="0.25">
      <c r="S5905" s="18"/>
    </row>
    <row r="5906" spans="19:19" x14ac:dyDescent="0.25">
      <c r="S5906" s="18"/>
    </row>
    <row r="5907" spans="19:19" x14ac:dyDescent="0.25">
      <c r="S5907" s="18"/>
    </row>
    <row r="5908" spans="19:19" x14ac:dyDescent="0.25">
      <c r="S5908" s="18"/>
    </row>
    <row r="5909" spans="19:19" x14ac:dyDescent="0.25">
      <c r="S5909" s="18"/>
    </row>
    <row r="5910" spans="19:19" x14ac:dyDescent="0.25">
      <c r="S5910" s="18"/>
    </row>
    <row r="5911" spans="19:19" x14ac:dyDescent="0.25">
      <c r="S5911" s="18"/>
    </row>
    <row r="5912" spans="19:19" x14ac:dyDescent="0.25">
      <c r="S5912" s="18"/>
    </row>
    <row r="5913" spans="19:19" x14ac:dyDescent="0.25">
      <c r="S5913" s="18"/>
    </row>
    <row r="5914" spans="19:19" x14ac:dyDescent="0.25">
      <c r="S5914" s="18"/>
    </row>
    <row r="5915" spans="19:19" x14ac:dyDescent="0.25">
      <c r="S5915" s="18"/>
    </row>
    <row r="5916" spans="19:19" x14ac:dyDescent="0.25">
      <c r="S5916" s="18"/>
    </row>
    <row r="5917" spans="19:19" x14ac:dyDescent="0.25">
      <c r="S5917" s="18"/>
    </row>
    <row r="5918" spans="19:19" x14ac:dyDescent="0.25">
      <c r="S5918" s="18"/>
    </row>
    <row r="5919" spans="19:19" x14ac:dyDescent="0.25">
      <c r="S5919" s="18"/>
    </row>
    <row r="5920" spans="19:19" x14ac:dyDescent="0.25">
      <c r="S5920" s="18"/>
    </row>
    <row r="5921" spans="19:19" x14ac:dyDescent="0.25">
      <c r="S5921" s="18"/>
    </row>
    <row r="5922" spans="19:19" x14ac:dyDescent="0.25">
      <c r="S5922" s="18"/>
    </row>
    <row r="5923" spans="19:19" x14ac:dyDescent="0.25">
      <c r="S5923" s="18"/>
    </row>
    <row r="5924" spans="19:19" x14ac:dyDescent="0.25">
      <c r="S5924" s="18"/>
    </row>
    <row r="5925" spans="19:19" x14ac:dyDescent="0.25">
      <c r="S5925" s="18"/>
    </row>
    <row r="5926" spans="19:19" x14ac:dyDescent="0.25">
      <c r="S5926" s="18"/>
    </row>
    <row r="5927" spans="19:19" x14ac:dyDescent="0.25">
      <c r="S5927" s="18"/>
    </row>
    <row r="5928" spans="19:19" x14ac:dyDescent="0.25">
      <c r="S5928" s="18"/>
    </row>
    <row r="5929" spans="19:19" x14ac:dyDescent="0.25">
      <c r="S5929" s="18"/>
    </row>
    <row r="5930" spans="19:19" x14ac:dyDescent="0.25">
      <c r="S5930" s="18"/>
    </row>
    <row r="5931" spans="19:19" x14ac:dyDescent="0.25">
      <c r="S5931" s="18"/>
    </row>
    <row r="5932" spans="19:19" x14ac:dyDescent="0.25">
      <c r="S5932" s="18"/>
    </row>
    <row r="5933" spans="19:19" x14ac:dyDescent="0.25">
      <c r="S5933" s="18"/>
    </row>
    <row r="5934" spans="19:19" x14ac:dyDescent="0.25">
      <c r="S5934" s="18"/>
    </row>
    <row r="5935" spans="19:19" x14ac:dyDescent="0.25">
      <c r="S5935" s="18"/>
    </row>
    <row r="5936" spans="19:19" x14ac:dyDescent="0.25">
      <c r="S5936" s="18"/>
    </row>
    <row r="5937" spans="19:19" x14ac:dyDescent="0.25">
      <c r="S5937" s="18"/>
    </row>
    <row r="5938" spans="19:19" x14ac:dyDescent="0.25">
      <c r="S5938" s="18"/>
    </row>
    <row r="5939" spans="19:19" x14ac:dyDescent="0.25">
      <c r="S5939" s="18"/>
    </row>
    <row r="5940" spans="19:19" x14ac:dyDescent="0.25">
      <c r="S5940" s="18"/>
    </row>
    <row r="5941" spans="19:19" x14ac:dyDescent="0.25">
      <c r="S5941" s="18"/>
    </row>
    <row r="5942" spans="19:19" x14ac:dyDescent="0.25">
      <c r="S5942" s="18"/>
    </row>
    <row r="5943" spans="19:19" x14ac:dyDescent="0.25">
      <c r="S5943" s="18"/>
    </row>
    <row r="5944" spans="19:19" x14ac:dyDescent="0.25">
      <c r="S5944" s="18"/>
    </row>
    <row r="5945" spans="19:19" x14ac:dyDescent="0.25">
      <c r="S5945" s="18"/>
    </row>
    <row r="5946" spans="19:19" x14ac:dyDescent="0.25">
      <c r="S5946" s="18"/>
    </row>
    <row r="5947" spans="19:19" x14ac:dyDescent="0.25">
      <c r="S5947" s="18"/>
    </row>
    <row r="5948" spans="19:19" x14ac:dyDescent="0.25">
      <c r="S5948" s="18"/>
    </row>
    <row r="5949" spans="19:19" x14ac:dyDescent="0.25">
      <c r="S5949" s="18"/>
    </row>
    <row r="5950" spans="19:19" x14ac:dyDescent="0.25">
      <c r="S5950" s="18"/>
    </row>
    <row r="5951" spans="19:19" x14ac:dyDescent="0.25">
      <c r="S5951" s="18"/>
    </row>
    <row r="5952" spans="19:19" x14ac:dyDescent="0.25">
      <c r="S5952" s="18"/>
    </row>
    <row r="5953" spans="19:19" x14ac:dyDescent="0.25">
      <c r="S5953" s="18"/>
    </row>
    <row r="5954" spans="19:19" x14ac:dyDescent="0.25">
      <c r="S5954" s="18"/>
    </row>
    <row r="5955" spans="19:19" x14ac:dyDescent="0.25">
      <c r="S5955" s="18"/>
    </row>
    <row r="5956" spans="19:19" x14ac:dyDescent="0.25">
      <c r="S5956" s="18"/>
    </row>
    <row r="5957" spans="19:19" x14ac:dyDescent="0.25">
      <c r="S5957" s="18"/>
    </row>
    <row r="5958" spans="19:19" x14ac:dyDescent="0.25">
      <c r="S5958" s="18"/>
    </row>
    <row r="5959" spans="19:19" x14ac:dyDescent="0.25">
      <c r="S5959" s="18"/>
    </row>
    <row r="5960" spans="19:19" x14ac:dyDescent="0.25">
      <c r="S5960" s="18"/>
    </row>
    <row r="5961" spans="19:19" x14ac:dyDescent="0.25">
      <c r="S5961" s="18"/>
    </row>
    <row r="5962" spans="19:19" x14ac:dyDescent="0.25">
      <c r="S5962" s="18"/>
    </row>
    <row r="5963" spans="19:19" x14ac:dyDescent="0.25">
      <c r="S5963" s="18"/>
    </row>
    <row r="5964" spans="19:19" x14ac:dyDescent="0.25">
      <c r="S5964" s="18"/>
    </row>
    <row r="5965" spans="19:19" x14ac:dyDescent="0.25">
      <c r="S5965" s="18"/>
    </row>
    <row r="5966" spans="19:19" x14ac:dyDescent="0.25">
      <c r="S5966" s="18"/>
    </row>
    <row r="5967" spans="19:19" x14ac:dyDescent="0.25">
      <c r="S5967" s="18"/>
    </row>
    <row r="5968" spans="19:19" x14ac:dyDescent="0.25">
      <c r="S5968" s="18"/>
    </row>
    <row r="5969" spans="19:19" x14ac:dyDescent="0.25">
      <c r="S5969" s="18"/>
    </row>
    <row r="5970" spans="19:19" x14ac:dyDescent="0.25">
      <c r="S5970" s="18"/>
    </row>
    <row r="5971" spans="19:19" x14ac:dyDescent="0.25">
      <c r="S5971" s="18"/>
    </row>
    <row r="5972" spans="19:19" x14ac:dyDescent="0.25">
      <c r="S5972" s="18"/>
    </row>
    <row r="5973" spans="19:19" x14ac:dyDescent="0.25">
      <c r="S5973" s="18"/>
    </row>
    <row r="5974" spans="19:19" x14ac:dyDescent="0.25">
      <c r="S5974" s="18"/>
    </row>
    <row r="5975" spans="19:19" x14ac:dyDescent="0.25">
      <c r="S5975" s="18"/>
    </row>
    <row r="5976" spans="19:19" x14ac:dyDescent="0.25">
      <c r="S5976" s="18"/>
    </row>
    <row r="5977" spans="19:19" x14ac:dyDescent="0.25">
      <c r="S5977" s="18"/>
    </row>
    <row r="5978" spans="19:19" x14ac:dyDescent="0.25">
      <c r="S5978" s="18"/>
    </row>
    <row r="5979" spans="19:19" x14ac:dyDescent="0.25">
      <c r="S5979" s="18"/>
    </row>
    <row r="5980" spans="19:19" x14ac:dyDescent="0.25">
      <c r="S5980" s="18"/>
    </row>
    <row r="5981" spans="19:19" x14ac:dyDescent="0.25">
      <c r="S5981" s="18"/>
    </row>
    <row r="5982" spans="19:19" x14ac:dyDescent="0.25">
      <c r="S5982" s="18"/>
    </row>
    <row r="5983" spans="19:19" x14ac:dyDescent="0.25">
      <c r="S5983" s="18"/>
    </row>
    <row r="5984" spans="19:19" x14ac:dyDescent="0.25">
      <c r="S5984" s="18"/>
    </row>
    <row r="5985" spans="19:19" x14ac:dyDescent="0.25">
      <c r="S5985" s="18"/>
    </row>
    <row r="5986" spans="19:19" x14ac:dyDescent="0.25">
      <c r="S5986" s="18"/>
    </row>
    <row r="5987" spans="19:19" x14ac:dyDescent="0.25">
      <c r="S5987" s="18"/>
    </row>
    <row r="5988" spans="19:19" x14ac:dyDescent="0.25">
      <c r="S5988" s="18"/>
    </row>
    <row r="5989" spans="19:19" x14ac:dyDescent="0.25">
      <c r="S5989" s="18"/>
    </row>
    <row r="5990" spans="19:19" x14ac:dyDescent="0.25">
      <c r="S5990" s="18"/>
    </row>
    <row r="5991" spans="19:19" x14ac:dyDescent="0.25">
      <c r="S5991" s="18"/>
    </row>
    <row r="5992" spans="19:19" x14ac:dyDescent="0.25">
      <c r="S5992" s="18"/>
    </row>
    <row r="5993" spans="19:19" x14ac:dyDescent="0.25">
      <c r="S5993" s="18"/>
    </row>
    <row r="5994" spans="19:19" x14ac:dyDescent="0.25">
      <c r="S5994" s="18"/>
    </row>
    <row r="5995" spans="19:19" x14ac:dyDescent="0.25">
      <c r="S5995" s="18"/>
    </row>
    <row r="5996" spans="19:19" x14ac:dyDescent="0.25">
      <c r="S5996" s="18"/>
    </row>
    <row r="5997" spans="19:19" x14ac:dyDescent="0.25">
      <c r="S5997" s="18"/>
    </row>
    <row r="5998" spans="19:19" x14ac:dyDescent="0.25">
      <c r="S5998" s="18"/>
    </row>
    <row r="5999" spans="19:19" x14ac:dyDescent="0.25">
      <c r="S5999" s="18"/>
    </row>
    <row r="6000" spans="19:19" x14ac:dyDescent="0.25">
      <c r="S6000" s="18"/>
    </row>
    <row r="6001" spans="19:19" x14ac:dyDescent="0.25">
      <c r="S6001" s="18"/>
    </row>
    <row r="6002" spans="19:19" x14ac:dyDescent="0.25">
      <c r="S6002" s="18"/>
    </row>
    <row r="6003" spans="19:19" x14ac:dyDescent="0.25">
      <c r="S6003" s="18"/>
    </row>
    <row r="6004" spans="19:19" x14ac:dyDescent="0.25">
      <c r="S6004" s="18"/>
    </row>
    <row r="6005" spans="19:19" x14ac:dyDescent="0.25">
      <c r="S6005" s="18"/>
    </row>
    <row r="6006" spans="19:19" x14ac:dyDescent="0.25">
      <c r="S6006" s="18"/>
    </row>
    <row r="6007" spans="19:19" x14ac:dyDescent="0.25">
      <c r="S6007" s="18"/>
    </row>
    <row r="6008" spans="19:19" x14ac:dyDescent="0.25">
      <c r="S6008" s="18"/>
    </row>
    <row r="6009" spans="19:19" x14ac:dyDescent="0.25">
      <c r="S6009" s="18"/>
    </row>
    <row r="6010" spans="19:19" x14ac:dyDescent="0.25">
      <c r="S6010" s="18"/>
    </row>
    <row r="6011" spans="19:19" x14ac:dyDescent="0.25">
      <c r="S6011" s="18"/>
    </row>
    <row r="6012" spans="19:19" x14ac:dyDescent="0.25">
      <c r="S6012" s="18"/>
    </row>
    <row r="6013" spans="19:19" x14ac:dyDescent="0.25">
      <c r="S6013" s="18"/>
    </row>
    <row r="6014" spans="19:19" x14ac:dyDescent="0.25">
      <c r="S6014" s="18"/>
    </row>
    <row r="6015" spans="19:19" x14ac:dyDescent="0.25">
      <c r="S6015" s="18"/>
    </row>
    <row r="6016" spans="19:19" x14ac:dyDescent="0.25">
      <c r="S6016" s="18"/>
    </row>
    <row r="6017" spans="19:19" x14ac:dyDescent="0.25">
      <c r="S6017" s="18"/>
    </row>
    <row r="6018" spans="19:19" x14ac:dyDescent="0.25">
      <c r="S6018" s="18"/>
    </row>
    <row r="6019" spans="19:19" x14ac:dyDescent="0.25">
      <c r="S6019" s="18"/>
    </row>
    <row r="6020" spans="19:19" x14ac:dyDescent="0.25">
      <c r="S6020" s="18"/>
    </row>
    <row r="6021" spans="19:19" x14ac:dyDescent="0.25">
      <c r="S6021" s="18"/>
    </row>
    <row r="6022" spans="19:19" x14ac:dyDescent="0.25">
      <c r="S6022" s="18"/>
    </row>
    <row r="6023" spans="19:19" x14ac:dyDescent="0.25">
      <c r="S6023" s="18"/>
    </row>
    <row r="6024" spans="19:19" x14ac:dyDescent="0.25">
      <c r="S6024" s="18"/>
    </row>
    <row r="6025" spans="19:19" x14ac:dyDescent="0.25">
      <c r="S6025" s="18"/>
    </row>
    <row r="6026" spans="19:19" x14ac:dyDescent="0.25">
      <c r="S6026" s="18"/>
    </row>
    <row r="6027" spans="19:19" x14ac:dyDescent="0.25">
      <c r="S6027" s="18"/>
    </row>
    <row r="6028" spans="19:19" x14ac:dyDescent="0.25">
      <c r="S6028" s="18"/>
    </row>
    <row r="6029" spans="19:19" x14ac:dyDescent="0.25">
      <c r="S6029" s="18"/>
    </row>
    <row r="6030" spans="19:19" x14ac:dyDescent="0.25">
      <c r="S6030" s="18"/>
    </row>
    <row r="6031" spans="19:19" x14ac:dyDescent="0.25">
      <c r="S6031" s="18"/>
    </row>
    <row r="6032" spans="19:19" x14ac:dyDescent="0.25">
      <c r="S6032" s="18"/>
    </row>
    <row r="6033" spans="19:19" x14ac:dyDescent="0.25">
      <c r="S6033" s="18"/>
    </row>
    <row r="6034" spans="19:19" x14ac:dyDescent="0.25">
      <c r="S6034" s="18"/>
    </row>
    <row r="6035" spans="19:19" x14ac:dyDescent="0.25">
      <c r="S6035" s="18"/>
    </row>
    <row r="6036" spans="19:19" x14ac:dyDescent="0.25">
      <c r="S6036" s="18"/>
    </row>
    <row r="6037" spans="19:19" x14ac:dyDescent="0.25">
      <c r="S6037" s="18"/>
    </row>
    <row r="6038" spans="19:19" x14ac:dyDescent="0.25">
      <c r="S6038" s="18"/>
    </row>
    <row r="6039" spans="19:19" x14ac:dyDescent="0.25">
      <c r="S6039" s="18"/>
    </row>
    <row r="6040" spans="19:19" x14ac:dyDescent="0.25">
      <c r="S6040" s="18"/>
    </row>
    <row r="6041" spans="19:19" x14ac:dyDescent="0.25">
      <c r="S6041" s="18"/>
    </row>
    <row r="6042" spans="19:19" x14ac:dyDescent="0.25">
      <c r="S6042" s="18"/>
    </row>
    <row r="6043" spans="19:19" x14ac:dyDescent="0.25">
      <c r="S6043" s="18"/>
    </row>
    <row r="6044" spans="19:19" x14ac:dyDescent="0.25">
      <c r="S6044" s="18"/>
    </row>
    <row r="6045" spans="19:19" x14ac:dyDescent="0.25">
      <c r="S6045" s="18"/>
    </row>
    <row r="6046" spans="19:19" x14ac:dyDescent="0.25">
      <c r="S6046" s="18"/>
    </row>
    <row r="6047" spans="19:19" x14ac:dyDescent="0.25">
      <c r="S6047" s="18"/>
    </row>
    <row r="6048" spans="19:19" x14ac:dyDescent="0.25">
      <c r="S6048" s="18"/>
    </row>
    <row r="6049" spans="19:19" x14ac:dyDescent="0.25">
      <c r="S6049" s="18"/>
    </row>
    <row r="6050" spans="19:19" x14ac:dyDescent="0.25">
      <c r="S6050" s="18"/>
    </row>
    <row r="6051" spans="19:19" x14ac:dyDescent="0.25">
      <c r="S6051" s="18"/>
    </row>
    <row r="6052" spans="19:19" x14ac:dyDescent="0.25">
      <c r="S6052" s="18"/>
    </row>
    <row r="6053" spans="19:19" x14ac:dyDescent="0.25">
      <c r="S6053" s="18"/>
    </row>
    <row r="6054" spans="19:19" x14ac:dyDescent="0.25">
      <c r="S6054" s="18"/>
    </row>
    <row r="6055" spans="19:19" x14ac:dyDescent="0.25">
      <c r="S6055" s="18"/>
    </row>
    <row r="6056" spans="19:19" x14ac:dyDescent="0.25">
      <c r="S6056" s="18"/>
    </row>
    <row r="6057" spans="19:19" x14ac:dyDescent="0.25">
      <c r="S6057" s="18"/>
    </row>
    <row r="6058" spans="19:19" x14ac:dyDescent="0.25">
      <c r="S6058" s="18"/>
    </row>
    <row r="6059" spans="19:19" x14ac:dyDescent="0.25">
      <c r="S6059" s="18"/>
    </row>
    <row r="6060" spans="19:19" x14ac:dyDescent="0.25">
      <c r="S6060" s="18"/>
    </row>
    <row r="6061" spans="19:19" x14ac:dyDescent="0.25">
      <c r="S6061" s="18"/>
    </row>
    <row r="6062" spans="19:19" x14ac:dyDescent="0.25">
      <c r="S6062" s="18"/>
    </row>
    <row r="6063" spans="19:19" x14ac:dyDescent="0.25">
      <c r="S6063" s="18"/>
    </row>
    <row r="6064" spans="19:19" x14ac:dyDescent="0.25">
      <c r="S6064" s="18"/>
    </row>
    <row r="6065" spans="19:19" x14ac:dyDescent="0.25">
      <c r="S6065" s="18"/>
    </row>
    <row r="6066" spans="19:19" x14ac:dyDescent="0.25">
      <c r="S6066" s="18"/>
    </row>
    <row r="6067" spans="19:19" x14ac:dyDescent="0.25">
      <c r="S6067" s="18"/>
    </row>
    <row r="6068" spans="19:19" x14ac:dyDescent="0.25">
      <c r="S6068" s="18"/>
    </row>
    <row r="6069" spans="19:19" x14ac:dyDescent="0.25">
      <c r="S6069" s="18"/>
    </row>
    <row r="6070" spans="19:19" x14ac:dyDescent="0.25">
      <c r="S6070" s="18"/>
    </row>
    <row r="6071" spans="19:19" x14ac:dyDescent="0.25">
      <c r="S6071" s="18"/>
    </row>
    <row r="6072" spans="19:19" x14ac:dyDescent="0.25">
      <c r="S6072" s="18"/>
    </row>
    <row r="6073" spans="19:19" x14ac:dyDescent="0.25">
      <c r="S6073" s="18"/>
    </row>
    <row r="6074" spans="19:19" x14ac:dyDescent="0.25">
      <c r="S6074" s="18"/>
    </row>
    <row r="6075" spans="19:19" x14ac:dyDescent="0.25">
      <c r="S6075" s="18"/>
    </row>
    <row r="6076" spans="19:19" x14ac:dyDescent="0.25">
      <c r="S6076" s="18"/>
    </row>
    <row r="6077" spans="19:19" x14ac:dyDescent="0.25">
      <c r="S6077" s="18"/>
    </row>
    <row r="6078" spans="19:19" x14ac:dyDescent="0.25">
      <c r="S6078" s="18"/>
    </row>
    <row r="6079" spans="19:19" x14ac:dyDescent="0.25">
      <c r="S6079" s="18"/>
    </row>
    <row r="6080" spans="19:19" x14ac:dyDescent="0.25">
      <c r="S6080" s="18"/>
    </row>
    <row r="6081" spans="19:19" x14ac:dyDescent="0.25">
      <c r="S6081" s="18"/>
    </row>
    <row r="6082" spans="19:19" x14ac:dyDescent="0.25">
      <c r="S6082" s="18"/>
    </row>
    <row r="6083" spans="19:19" x14ac:dyDescent="0.25">
      <c r="S6083" s="18"/>
    </row>
    <row r="6084" spans="19:19" x14ac:dyDescent="0.25">
      <c r="S6084" s="18"/>
    </row>
    <row r="6085" spans="19:19" x14ac:dyDescent="0.25">
      <c r="S6085" s="18"/>
    </row>
    <row r="6086" spans="19:19" x14ac:dyDescent="0.25">
      <c r="S6086" s="18"/>
    </row>
    <row r="6087" spans="19:19" x14ac:dyDescent="0.25">
      <c r="S6087" s="18"/>
    </row>
    <row r="6088" spans="19:19" x14ac:dyDescent="0.25">
      <c r="S6088" s="18"/>
    </row>
    <row r="6089" spans="19:19" x14ac:dyDescent="0.25">
      <c r="S6089" s="18"/>
    </row>
    <row r="6090" spans="19:19" x14ac:dyDescent="0.25">
      <c r="S6090" s="18"/>
    </row>
    <row r="6091" spans="19:19" x14ac:dyDescent="0.25">
      <c r="S6091" s="18"/>
    </row>
    <row r="6092" spans="19:19" x14ac:dyDescent="0.25">
      <c r="S6092" s="18"/>
    </row>
    <row r="6093" spans="19:19" x14ac:dyDescent="0.25">
      <c r="S6093" s="18"/>
    </row>
    <row r="6094" spans="19:19" x14ac:dyDescent="0.25">
      <c r="S6094" s="18"/>
    </row>
    <row r="6095" spans="19:19" x14ac:dyDescent="0.25">
      <c r="S6095" s="18"/>
    </row>
    <row r="6096" spans="19:19" x14ac:dyDescent="0.25">
      <c r="S6096" s="18"/>
    </row>
    <row r="6097" spans="19:19" x14ac:dyDescent="0.25">
      <c r="S6097" s="18"/>
    </row>
    <row r="6098" spans="19:19" x14ac:dyDescent="0.25">
      <c r="S6098" s="18"/>
    </row>
    <row r="6099" spans="19:19" x14ac:dyDescent="0.25">
      <c r="S6099" s="18"/>
    </row>
    <row r="6100" spans="19:19" x14ac:dyDescent="0.25">
      <c r="S6100" s="18"/>
    </row>
    <row r="6101" spans="19:19" x14ac:dyDescent="0.25">
      <c r="S6101" s="18"/>
    </row>
    <row r="6102" spans="19:19" x14ac:dyDescent="0.25">
      <c r="S6102" s="18"/>
    </row>
    <row r="6103" spans="19:19" x14ac:dyDescent="0.25">
      <c r="S6103" s="18"/>
    </row>
    <row r="6104" spans="19:19" x14ac:dyDescent="0.25">
      <c r="S6104" s="18"/>
    </row>
    <row r="6105" spans="19:19" x14ac:dyDescent="0.25">
      <c r="S6105" s="18"/>
    </row>
    <row r="6106" spans="19:19" x14ac:dyDescent="0.25">
      <c r="S6106" s="18"/>
    </row>
    <row r="6107" spans="19:19" x14ac:dyDescent="0.25">
      <c r="S6107" s="18"/>
    </row>
    <row r="6108" spans="19:19" x14ac:dyDescent="0.25">
      <c r="S6108" s="18"/>
    </row>
    <row r="6109" spans="19:19" x14ac:dyDescent="0.25">
      <c r="S6109" s="18"/>
    </row>
    <row r="6110" spans="19:19" x14ac:dyDescent="0.25">
      <c r="S6110" s="18"/>
    </row>
    <row r="6111" spans="19:19" x14ac:dyDescent="0.25">
      <c r="S6111" s="18"/>
    </row>
    <row r="6112" spans="19:19" x14ac:dyDescent="0.25">
      <c r="S6112" s="18"/>
    </row>
    <row r="6113" spans="19:19" x14ac:dyDescent="0.25">
      <c r="S6113" s="18"/>
    </row>
    <row r="6114" spans="19:19" x14ac:dyDescent="0.25">
      <c r="S6114" s="18"/>
    </row>
    <row r="6115" spans="19:19" x14ac:dyDescent="0.25">
      <c r="S6115" s="18"/>
    </row>
    <row r="6116" spans="19:19" x14ac:dyDescent="0.25">
      <c r="S6116" s="18"/>
    </row>
    <row r="6117" spans="19:19" x14ac:dyDescent="0.25">
      <c r="S6117" s="18"/>
    </row>
    <row r="6118" spans="19:19" x14ac:dyDescent="0.25">
      <c r="S6118" s="18"/>
    </row>
    <row r="6119" spans="19:19" x14ac:dyDescent="0.25">
      <c r="S6119" s="18"/>
    </row>
    <row r="6120" spans="19:19" x14ac:dyDescent="0.25">
      <c r="S6120" s="18"/>
    </row>
    <row r="6121" spans="19:19" x14ac:dyDescent="0.25">
      <c r="S6121" s="18"/>
    </row>
    <row r="6122" spans="19:19" x14ac:dyDescent="0.25">
      <c r="S6122" s="18"/>
    </row>
    <row r="6123" spans="19:19" x14ac:dyDescent="0.25">
      <c r="S6123" s="18"/>
    </row>
    <row r="6124" spans="19:19" x14ac:dyDescent="0.25">
      <c r="S6124" s="18"/>
    </row>
    <row r="6125" spans="19:19" x14ac:dyDescent="0.25">
      <c r="S6125" s="18"/>
    </row>
    <row r="6126" spans="19:19" x14ac:dyDescent="0.25">
      <c r="S6126" s="18"/>
    </row>
    <row r="6127" spans="19:19" x14ac:dyDescent="0.25">
      <c r="S6127" s="18"/>
    </row>
    <row r="6128" spans="19:19" x14ac:dyDescent="0.25">
      <c r="S6128" s="18"/>
    </row>
    <row r="6129" spans="19:19" x14ac:dyDescent="0.25">
      <c r="S6129" s="18"/>
    </row>
    <row r="6130" spans="19:19" x14ac:dyDescent="0.25">
      <c r="S6130" s="18"/>
    </row>
    <row r="6131" spans="19:19" x14ac:dyDescent="0.25">
      <c r="S6131" s="18"/>
    </row>
    <row r="6132" spans="19:19" x14ac:dyDescent="0.25">
      <c r="S6132" s="18"/>
    </row>
    <row r="6133" spans="19:19" x14ac:dyDescent="0.25">
      <c r="S6133" s="18"/>
    </row>
    <row r="6134" spans="19:19" x14ac:dyDescent="0.25">
      <c r="S6134" s="18"/>
    </row>
    <row r="6135" spans="19:19" x14ac:dyDescent="0.25">
      <c r="S6135" s="18"/>
    </row>
    <row r="6136" spans="19:19" x14ac:dyDescent="0.25">
      <c r="S6136" s="18"/>
    </row>
    <row r="6137" spans="19:19" x14ac:dyDescent="0.25">
      <c r="S6137" s="18"/>
    </row>
    <row r="6138" spans="19:19" x14ac:dyDescent="0.25">
      <c r="S6138" s="18"/>
    </row>
    <row r="6139" spans="19:19" x14ac:dyDescent="0.25">
      <c r="S6139" s="18"/>
    </row>
    <row r="6140" spans="19:19" x14ac:dyDescent="0.25">
      <c r="S6140" s="18"/>
    </row>
    <row r="6141" spans="19:19" x14ac:dyDescent="0.25">
      <c r="S6141" s="18"/>
    </row>
    <row r="6142" spans="19:19" x14ac:dyDescent="0.25">
      <c r="S6142" s="18"/>
    </row>
    <row r="6143" spans="19:19" x14ac:dyDescent="0.25">
      <c r="S6143" s="18"/>
    </row>
    <row r="6144" spans="19:19" x14ac:dyDescent="0.25">
      <c r="S6144" s="18"/>
    </row>
    <row r="6145" spans="19:19" x14ac:dyDescent="0.25">
      <c r="S6145" s="18"/>
    </row>
    <row r="6146" spans="19:19" x14ac:dyDescent="0.25">
      <c r="S6146" s="18"/>
    </row>
    <row r="6147" spans="19:19" x14ac:dyDescent="0.25">
      <c r="S6147" s="18"/>
    </row>
    <row r="6148" spans="19:19" x14ac:dyDescent="0.25">
      <c r="S6148" s="18"/>
    </row>
    <row r="6149" spans="19:19" x14ac:dyDescent="0.25">
      <c r="S6149" s="18"/>
    </row>
    <row r="6150" spans="19:19" x14ac:dyDescent="0.25">
      <c r="S6150" s="18"/>
    </row>
    <row r="6151" spans="19:19" x14ac:dyDescent="0.25">
      <c r="S6151" s="18"/>
    </row>
    <row r="6152" spans="19:19" x14ac:dyDescent="0.25">
      <c r="S6152" s="18"/>
    </row>
    <row r="6153" spans="19:19" x14ac:dyDescent="0.25">
      <c r="S6153" s="18"/>
    </row>
    <row r="6154" spans="19:19" x14ac:dyDescent="0.25">
      <c r="S6154" s="18"/>
    </row>
    <row r="6155" spans="19:19" x14ac:dyDescent="0.25">
      <c r="S6155" s="18"/>
    </row>
    <row r="6156" spans="19:19" x14ac:dyDescent="0.25">
      <c r="S6156" s="18"/>
    </row>
    <row r="6157" spans="19:19" x14ac:dyDescent="0.25">
      <c r="S6157" s="18"/>
    </row>
    <row r="6158" spans="19:19" x14ac:dyDescent="0.25">
      <c r="S6158" s="18"/>
    </row>
    <row r="6159" spans="19:19" x14ac:dyDescent="0.25">
      <c r="S6159" s="18"/>
    </row>
    <row r="6160" spans="19:19" x14ac:dyDescent="0.25">
      <c r="S6160" s="18"/>
    </row>
    <row r="6161" spans="19:19" x14ac:dyDescent="0.25">
      <c r="S6161" s="18"/>
    </row>
    <row r="6162" spans="19:19" x14ac:dyDescent="0.25">
      <c r="S6162" s="18"/>
    </row>
    <row r="6163" spans="19:19" x14ac:dyDescent="0.25">
      <c r="S6163" s="18"/>
    </row>
    <row r="6164" spans="19:19" x14ac:dyDescent="0.25">
      <c r="S6164" s="18"/>
    </row>
    <row r="6165" spans="19:19" x14ac:dyDescent="0.25">
      <c r="S6165" s="18"/>
    </row>
    <row r="6166" spans="19:19" x14ac:dyDescent="0.25">
      <c r="S6166" s="18"/>
    </row>
    <row r="6167" spans="19:19" x14ac:dyDescent="0.25">
      <c r="S6167" s="18"/>
    </row>
    <row r="6168" spans="19:19" x14ac:dyDescent="0.25">
      <c r="S6168" s="18"/>
    </row>
    <row r="6169" spans="19:19" x14ac:dyDescent="0.25">
      <c r="S6169" s="18"/>
    </row>
    <row r="6170" spans="19:19" x14ac:dyDescent="0.25">
      <c r="S6170" s="18"/>
    </row>
    <row r="6171" spans="19:19" x14ac:dyDescent="0.25">
      <c r="S6171" s="18"/>
    </row>
    <row r="6172" spans="19:19" x14ac:dyDescent="0.25">
      <c r="S6172" s="18"/>
    </row>
    <row r="6173" spans="19:19" x14ac:dyDescent="0.25">
      <c r="S6173" s="18"/>
    </row>
    <row r="6174" spans="19:19" x14ac:dyDescent="0.25">
      <c r="S6174" s="18"/>
    </row>
    <row r="6175" spans="19:19" x14ac:dyDescent="0.25">
      <c r="S6175" s="18"/>
    </row>
    <row r="6176" spans="19:19" x14ac:dyDescent="0.25">
      <c r="S6176" s="18"/>
    </row>
    <row r="6177" spans="19:19" x14ac:dyDescent="0.25">
      <c r="S6177" s="18"/>
    </row>
    <row r="6178" spans="19:19" x14ac:dyDescent="0.25">
      <c r="S6178" s="18"/>
    </row>
    <row r="6179" spans="19:19" x14ac:dyDescent="0.25">
      <c r="S6179" s="18"/>
    </row>
    <row r="6180" spans="19:19" x14ac:dyDescent="0.25">
      <c r="S6180" s="18"/>
    </row>
    <row r="6181" spans="19:19" x14ac:dyDescent="0.25">
      <c r="S6181" s="18"/>
    </row>
    <row r="6182" spans="19:19" x14ac:dyDescent="0.25">
      <c r="S6182" s="18"/>
    </row>
    <row r="6183" spans="19:19" x14ac:dyDescent="0.25">
      <c r="S6183" s="18"/>
    </row>
    <row r="6184" spans="19:19" x14ac:dyDescent="0.25">
      <c r="S6184" s="18"/>
    </row>
    <row r="6185" spans="19:19" x14ac:dyDescent="0.25">
      <c r="S6185" s="18"/>
    </row>
    <row r="6186" spans="19:19" x14ac:dyDescent="0.25">
      <c r="S6186" s="18"/>
    </row>
    <row r="6187" spans="19:19" x14ac:dyDescent="0.25">
      <c r="S6187" s="18"/>
    </row>
    <row r="6188" spans="19:19" x14ac:dyDescent="0.25">
      <c r="S6188" s="18"/>
    </row>
    <row r="6189" spans="19:19" x14ac:dyDescent="0.25">
      <c r="S6189" s="18"/>
    </row>
    <row r="6190" spans="19:19" x14ac:dyDescent="0.25">
      <c r="S6190" s="18"/>
    </row>
    <row r="6191" spans="19:19" x14ac:dyDescent="0.25">
      <c r="S6191" s="18"/>
    </row>
    <row r="6192" spans="19:19" x14ac:dyDescent="0.25">
      <c r="S6192" s="18"/>
    </row>
    <row r="6193" spans="19:19" x14ac:dyDescent="0.25">
      <c r="S6193" s="18"/>
    </row>
    <row r="6194" spans="19:19" x14ac:dyDescent="0.25">
      <c r="S6194" s="18"/>
    </row>
    <row r="6195" spans="19:19" x14ac:dyDescent="0.25">
      <c r="S6195" s="18"/>
    </row>
    <row r="6196" spans="19:19" x14ac:dyDescent="0.25">
      <c r="S6196" s="18"/>
    </row>
    <row r="6197" spans="19:19" x14ac:dyDescent="0.25">
      <c r="S6197" s="18"/>
    </row>
    <row r="6198" spans="19:19" x14ac:dyDescent="0.25">
      <c r="S6198" s="18"/>
    </row>
    <row r="6199" spans="19:19" x14ac:dyDescent="0.25">
      <c r="S6199" s="18"/>
    </row>
    <row r="6200" spans="19:19" x14ac:dyDescent="0.25">
      <c r="S6200" s="18"/>
    </row>
    <row r="6201" spans="19:19" x14ac:dyDescent="0.25">
      <c r="S6201" s="18"/>
    </row>
    <row r="6202" spans="19:19" x14ac:dyDescent="0.25">
      <c r="S6202" s="18"/>
    </row>
    <row r="6203" spans="19:19" x14ac:dyDescent="0.25">
      <c r="S6203" s="18"/>
    </row>
    <row r="6204" spans="19:19" x14ac:dyDescent="0.25">
      <c r="S6204" s="18"/>
    </row>
    <row r="6205" spans="19:19" x14ac:dyDescent="0.25">
      <c r="S6205" s="18"/>
    </row>
    <row r="6206" spans="19:19" x14ac:dyDescent="0.25">
      <c r="S6206" s="18"/>
    </row>
    <row r="6207" spans="19:19" x14ac:dyDescent="0.25">
      <c r="S6207" s="18"/>
    </row>
    <row r="6208" spans="19:19" x14ac:dyDescent="0.25">
      <c r="S6208" s="18"/>
    </row>
    <row r="6209" spans="19:19" x14ac:dyDescent="0.25">
      <c r="S6209" s="18"/>
    </row>
    <row r="6210" spans="19:19" x14ac:dyDescent="0.25">
      <c r="S6210" s="18"/>
    </row>
    <row r="6211" spans="19:19" x14ac:dyDescent="0.25">
      <c r="S6211" s="18"/>
    </row>
    <row r="6212" spans="19:19" x14ac:dyDescent="0.25">
      <c r="S6212" s="18"/>
    </row>
    <row r="6213" spans="19:19" x14ac:dyDescent="0.25">
      <c r="S6213" s="18"/>
    </row>
    <row r="6214" spans="19:19" x14ac:dyDescent="0.25">
      <c r="S6214" s="18"/>
    </row>
    <row r="6215" spans="19:19" x14ac:dyDescent="0.25">
      <c r="S6215" s="18"/>
    </row>
    <row r="6216" spans="19:19" x14ac:dyDescent="0.25">
      <c r="S6216" s="18"/>
    </row>
    <row r="6217" spans="19:19" x14ac:dyDescent="0.25">
      <c r="S6217" s="18"/>
    </row>
    <row r="6218" spans="19:19" x14ac:dyDescent="0.25">
      <c r="S6218" s="18"/>
    </row>
    <row r="6219" spans="19:19" x14ac:dyDescent="0.25">
      <c r="S6219" s="18"/>
    </row>
    <row r="6220" spans="19:19" x14ac:dyDescent="0.25">
      <c r="S6220" s="18"/>
    </row>
    <row r="6221" spans="19:19" x14ac:dyDescent="0.25">
      <c r="S6221" s="18"/>
    </row>
    <row r="6222" spans="19:19" x14ac:dyDescent="0.25">
      <c r="S6222" s="18"/>
    </row>
    <row r="6223" spans="19:19" x14ac:dyDescent="0.25">
      <c r="S6223" s="18"/>
    </row>
    <row r="6224" spans="19:19" x14ac:dyDescent="0.25">
      <c r="S6224" s="18"/>
    </row>
    <row r="6225" spans="19:19" x14ac:dyDescent="0.25">
      <c r="S6225" s="18"/>
    </row>
    <row r="6226" spans="19:19" x14ac:dyDescent="0.25">
      <c r="S6226" s="18"/>
    </row>
    <row r="6227" spans="19:19" x14ac:dyDescent="0.25">
      <c r="S6227" s="18"/>
    </row>
    <row r="6228" spans="19:19" x14ac:dyDescent="0.25">
      <c r="S6228" s="18"/>
    </row>
    <row r="6229" spans="19:19" x14ac:dyDescent="0.25">
      <c r="S6229" s="18"/>
    </row>
    <row r="6230" spans="19:19" x14ac:dyDescent="0.25">
      <c r="S6230" s="18"/>
    </row>
    <row r="6231" spans="19:19" x14ac:dyDescent="0.25">
      <c r="S6231" s="18"/>
    </row>
    <row r="6232" spans="19:19" x14ac:dyDescent="0.25">
      <c r="S6232" s="18"/>
    </row>
    <row r="6233" spans="19:19" x14ac:dyDescent="0.25">
      <c r="S6233" s="18"/>
    </row>
    <row r="6234" spans="19:19" x14ac:dyDescent="0.25">
      <c r="S6234" s="18"/>
    </row>
    <row r="6235" spans="19:19" x14ac:dyDescent="0.25">
      <c r="S6235" s="18"/>
    </row>
    <row r="6236" spans="19:19" x14ac:dyDescent="0.25">
      <c r="S6236" s="18"/>
    </row>
    <row r="6237" spans="19:19" x14ac:dyDescent="0.25">
      <c r="S6237" s="18"/>
    </row>
    <row r="6238" spans="19:19" x14ac:dyDescent="0.25">
      <c r="S6238" s="18"/>
    </row>
    <row r="6239" spans="19:19" x14ac:dyDescent="0.25">
      <c r="S6239" s="18"/>
    </row>
    <row r="6240" spans="19:19" x14ac:dyDescent="0.25">
      <c r="S6240" s="18"/>
    </row>
    <row r="6241" spans="19:19" x14ac:dyDescent="0.25">
      <c r="S6241" s="18"/>
    </row>
    <row r="6242" spans="19:19" x14ac:dyDescent="0.25">
      <c r="S6242" s="18"/>
    </row>
    <row r="6243" spans="19:19" x14ac:dyDescent="0.25">
      <c r="S6243" s="18"/>
    </row>
    <row r="6244" spans="19:19" x14ac:dyDescent="0.25">
      <c r="S6244" s="18"/>
    </row>
    <row r="6245" spans="19:19" x14ac:dyDescent="0.25">
      <c r="S6245" s="18"/>
    </row>
    <row r="6246" spans="19:19" x14ac:dyDescent="0.25">
      <c r="S6246" s="18"/>
    </row>
    <row r="6247" spans="19:19" x14ac:dyDescent="0.25">
      <c r="S6247" s="18"/>
    </row>
    <row r="6248" spans="19:19" x14ac:dyDescent="0.25">
      <c r="S6248" s="18"/>
    </row>
    <row r="6249" spans="19:19" x14ac:dyDescent="0.25">
      <c r="S6249" s="18"/>
    </row>
    <row r="6250" spans="19:19" x14ac:dyDescent="0.25">
      <c r="S6250" s="18"/>
    </row>
    <row r="6251" spans="19:19" x14ac:dyDescent="0.25">
      <c r="S6251" s="18"/>
    </row>
    <row r="6252" spans="19:19" x14ac:dyDescent="0.25">
      <c r="S6252" s="18"/>
    </row>
    <row r="6253" spans="19:19" x14ac:dyDescent="0.25">
      <c r="S6253" s="18"/>
    </row>
    <row r="6254" spans="19:19" x14ac:dyDescent="0.25">
      <c r="S6254" s="18"/>
    </row>
    <row r="6255" spans="19:19" x14ac:dyDescent="0.25">
      <c r="S6255" s="18"/>
    </row>
    <row r="6256" spans="19:19" x14ac:dyDescent="0.25">
      <c r="S6256" s="18"/>
    </row>
    <row r="6257" spans="19:19" x14ac:dyDescent="0.25">
      <c r="S6257" s="18"/>
    </row>
    <row r="6258" spans="19:19" x14ac:dyDescent="0.25">
      <c r="S6258" s="18"/>
    </row>
    <row r="6259" spans="19:19" x14ac:dyDescent="0.25">
      <c r="S6259" s="18"/>
    </row>
    <row r="6260" spans="19:19" x14ac:dyDescent="0.25">
      <c r="S6260" s="18"/>
    </row>
    <row r="6261" spans="19:19" x14ac:dyDescent="0.25">
      <c r="S6261" s="18"/>
    </row>
    <row r="6262" spans="19:19" x14ac:dyDescent="0.25">
      <c r="S6262" s="18"/>
    </row>
    <row r="6263" spans="19:19" x14ac:dyDescent="0.25">
      <c r="S6263" s="18"/>
    </row>
    <row r="6264" spans="19:19" x14ac:dyDescent="0.25">
      <c r="S6264" s="18"/>
    </row>
    <row r="6265" spans="19:19" x14ac:dyDescent="0.25">
      <c r="S6265" s="18"/>
    </row>
    <row r="6266" spans="19:19" x14ac:dyDescent="0.25">
      <c r="S6266" s="18"/>
    </row>
    <row r="6267" spans="19:19" x14ac:dyDescent="0.25">
      <c r="S6267" s="18"/>
    </row>
    <row r="6268" spans="19:19" x14ac:dyDescent="0.25">
      <c r="S6268" s="18"/>
    </row>
    <row r="6269" spans="19:19" x14ac:dyDescent="0.25">
      <c r="S6269" s="18"/>
    </row>
    <row r="6270" spans="19:19" x14ac:dyDescent="0.25">
      <c r="S6270" s="18"/>
    </row>
    <row r="6271" spans="19:19" x14ac:dyDescent="0.25">
      <c r="S6271" s="18"/>
    </row>
    <row r="6272" spans="19:19" x14ac:dyDescent="0.25">
      <c r="S6272" s="18"/>
    </row>
    <row r="6273" spans="19:19" x14ac:dyDescent="0.25">
      <c r="S6273" s="18"/>
    </row>
    <row r="6274" spans="19:19" x14ac:dyDescent="0.25">
      <c r="S6274" s="18"/>
    </row>
    <row r="6275" spans="19:19" x14ac:dyDescent="0.25">
      <c r="S6275" s="18"/>
    </row>
    <row r="6276" spans="19:19" x14ac:dyDescent="0.25">
      <c r="S6276" s="18"/>
    </row>
    <row r="6277" spans="19:19" x14ac:dyDescent="0.25">
      <c r="S6277" s="18"/>
    </row>
    <row r="6278" spans="19:19" x14ac:dyDescent="0.25">
      <c r="S6278" s="18"/>
    </row>
    <row r="6279" spans="19:19" x14ac:dyDescent="0.25">
      <c r="S6279" s="18"/>
    </row>
    <row r="6280" spans="19:19" x14ac:dyDescent="0.25">
      <c r="S6280" s="18"/>
    </row>
    <row r="6281" spans="19:19" x14ac:dyDescent="0.25">
      <c r="S6281" s="18"/>
    </row>
    <row r="6282" spans="19:19" x14ac:dyDescent="0.25">
      <c r="S6282" s="18"/>
    </row>
    <row r="6283" spans="19:19" x14ac:dyDescent="0.25">
      <c r="S6283" s="18"/>
    </row>
    <row r="6284" spans="19:19" x14ac:dyDescent="0.25">
      <c r="S6284" s="18"/>
    </row>
    <row r="6285" spans="19:19" x14ac:dyDescent="0.25">
      <c r="S6285" s="18"/>
    </row>
    <row r="6286" spans="19:19" x14ac:dyDescent="0.25">
      <c r="S6286" s="18"/>
    </row>
    <row r="6287" spans="19:19" x14ac:dyDescent="0.25">
      <c r="S6287" s="18"/>
    </row>
    <row r="6288" spans="19:19" x14ac:dyDescent="0.25">
      <c r="S6288" s="18"/>
    </row>
    <row r="6289" spans="19:19" x14ac:dyDescent="0.25">
      <c r="S6289" s="18"/>
    </row>
    <row r="6290" spans="19:19" x14ac:dyDescent="0.25">
      <c r="S6290" s="18"/>
    </row>
    <row r="6291" spans="19:19" x14ac:dyDescent="0.25">
      <c r="S6291" s="18"/>
    </row>
    <row r="6292" spans="19:19" x14ac:dyDescent="0.25">
      <c r="S6292" s="18"/>
    </row>
    <row r="6293" spans="19:19" x14ac:dyDescent="0.25">
      <c r="S6293" s="18"/>
    </row>
    <row r="6294" spans="19:19" x14ac:dyDescent="0.25">
      <c r="S6294" s="18"/>
    </row>
    <row r="6295" spans="19:19" x14ac:dyDescent="0.25">
      <c r="S6295" s="18"/>
    </row>
    <row r="6296" spans="19:19" x14ac:dyDescent="0.25">
      <c r="S6296" s="18"/>
    </row>
    <row r="6297" spans="19:19" x14ac:dyDescent="0.25">
      <c r="S6297" s="18"/>
    </row>
    <row r="6298" spans="19:19" x14ac:dyDescent="0.25">
      <c r="S6298" s="18"/>
    </row>
    <row r="6299" spans="19:19" x14ac:dyDescent="0.25">
      <c r="S6299" s="18"/>
    </row>
    <row r="6300" spans="19:19" x14ac:dyDescent="0.25">
      <c r="S6300" s="18"/>
    </row>
    <row r="6301" spans="19:19" x14ac:dyDescent="0.25">
      <c r="S6301" s="18"/>
    </row>
    <row r="6302" spans="19:19" x14ac:dyDescent="0.25">
      <c r="S6302" s="18"/>
    </row>
    <row r="6303" spans="19:19" x14ac:dyDescent="0.25">
      <c r="S6303" s="18"/>
    </row>
    <row r="6304" spans="19:19" x14ac:dyDescent="0.25">
      <c r="S6304" s="18"/>
    </row>
    <row r="6305" spans="19:19" x14ac:dyDescent="0.25">
      <c r="S6305" s="18"/>
    </row>
    <row r="6306" spans="19:19" x14ac:dyDescent="0.25">
      <c r="S6306" s="18"/>
    </row>
    <row r="6307" spans="19:19" x14ac:dyDescent="0.25">
      <c r="S6307" s="18"/>
    </row>
    <row r="6308" spans="19:19" x14ac:dyDescent="0.25">
      <c r="S6308" s="18"/>
    </row>
    <row r="6309" spans="19:19" x14ac:dyDescent="0.25">
      <c r="S6309" s="18"/>
    </row>
    <row r="6310" spans="19:19" x14ac:dyDescent="0.25">
      <c r="S6310" s="18"/>
    </row>
    <row r="6311" spans="19:19" x14ac:dyDescent="0.25">
      <c r="S6311" s="18"/>
    </row>
    <row r="6312" spans="19:19" x14ac:dyDescent="0.25">
      <c r="S6312" s="18"/>
    </row>
    <row r="6313" spans="19:19" x14ac:dyDescent="0.25">
      <c r="S6313" s="18"/>
    </row>
    <row r="6314" spans="19:19" x14ac:dyDescent="0.25">
      <c r="S6314" s="18"/>
    </row>
    <row r="6315" spans="19:19" x14ac:dyDescent="0.25">
      <c r="S6315" s="18"/>
    </row>
    <row r="6316" spans="19:19" x14ac:dyDescent="0.25">
      <c r="S6316" s="18"/>
    </row>
    <row r="6317" spans="19:19" x14ac:dyDescent="0.25">
      <c r="S6317" s="18"/>
    </row>
    <row r="6318" spans="19:19" x14ac:dyDescent="0.25">
      <c r="S6318" s="18"/>
    </row>
    <row r="6319" spans="19:19" x14ac:dyDescent="0.25">
      <c r="S6319" s="18"/>
    </row>
    <row r="6320" spans="19:19" x14ac:dyDescent="0.25">
      <c r="S6320" s="18"/>
    </row>
    <row r="6321" spans="19:19" x14ac:dyDescent="0.25">
      <c r="S6321" s="18"/>
    </row>
    <row r="6322" spans="19:19" x14ac:dyDescent="0.25">
      <c r="S6322" s="18"/>
    </row>
    <row r="6323" spans="19:19" x14ac:dyDescent="0.25">
      <c r="S6323" s="18"/>
    </row>
    <row r="6324" spans="19:19" x14ac:dyDescent="0.25">
      <c r="S6324" s="18"/>
    </row>
    <row r="6325" spans="19:19" x14ac:dyDescent="0.25">
      <c r="S6325" s="18"/>
    </row>
    <row r="6326" spans="19:19" x14ac:dyDescent="0.25">
      <c r="S6326" s="18"/>
    </row>
    <row r="6327" spans="19:19" x14ac:dyDescent="0.25">
      <c r="S6327" s="18"/>
    </row>
    <row r="6328" spans="19:19" x14ac:dyDescent="0.25">
      <c r="S6328" s="18"/>
    </row>
    <row r="6329" spans="19:19" x14ac:dyDescent="0.25">
      <c r="S6329" s="18"/>
    </row>
    <row r="6330" spans="19:19" x14ac:dyDescent="0.25">
      <c r="S6330" s="18"/>
    </row>
    <row r="6331" spans="19:19" x14ac:dyDescent="0.25">
      <c r="S6331" s="18"/>
    </row>
    <row r="6332" spans="19:19" x14ac:dyDescent="0.25">
      <c r="S6332" s="18"/>
    </row>
    <row r="6333" spans="19:19" x14ac:dyDescent="0.25">
      <c r="S6333" s="18"/>
    </row>
    <row r="6334" spans="19:19" x14ac:dyDescent="0.25">
      <c r="S6334" s="18"/>
    </row>
    <row r="6335" spans="19:19" x14ac:dyDescent="0.25">
      <c r="S6335" s="18"/>
    </row>
    <row r="6336" spans="19:19" x14ac:dyDescent="0.25">
      <c r="S6336" s="18"/>
    </row>
    <row r="6337" spans="19:19" x14ac:dyDescent="0.25">
      <c r="S6337" s="18"/>
    </row>
    <row r="6338" spans="19:19" x14ac:dyDescent="0.25">
      <c r="S6338" s="18"/>
    </row>
    <row r="6339" spans="19:19" x14ac:dyDescent="0.25">
      <c r="S6339" s="18"/>
    </row>
    <row r="6340" spans="19:19" x14ac:dyDescent="0.25">
      <c r="S6340" s="18"/>
    </row>
    <row r="6341" spans="19:19" x14ac:dyDescent="0.25">
      <c r="S6341" s="18"/>
    </row>
    <row r="6342" spans="19:19" x14ac:dyDescent="0.25">
      <c r="S6342" s="18"/>
    </row>
    <row r="6343" spans="19:19" x14ac:dyDescent="0.25">
      <c r="S6343" s="18"/>
    </row>
    <row r="6344" spans="19:19" x14ac:dyDescent="0.25">
      <c r="S6344" s="18"/>
    </row>
    <row r="6345" spans="19:19" x14ac:dyDescent="0.25">
      <c r="S6345" s="18"/>
    </row>
    <row r="6346" spans="19:19" x14ac:dyDescent="0.25">
      <c r="S6346" s="18"/>
    </row>
    <row r="6347" spans="19:19" x14ac:dyDescent="0.25">
      <c r="S6347" s="18"/>
    </row>
    <row r="6348" spans="19:19" x14ac:dyDescent="0.25">
      <c r="S6348" s="18"/>
    </row>
    <row r="6349" spans="19:19" x14ac:dyDescent="0.25">
      <c r="S6349" s="18"/>
    </row>
    <row r="6350" spans="19:19" x14ac:dyDescent="0.25">
      <c r="S6350" s="18"/>
    </row>
    <row r="6351" spans="19:19" x14ac:dyDescent="0.25">
      <c r="S6351" s="18"/>
    </row>
    <row r="6352" spans="19:19" x14ac:dyDescent="0.25">
      <c r="S6352" s="18"/>
    </row>
    <row r="6353" spans="19:19" x14ac:dyDescent="0.25">
      <c r="S6353" s="18"/>
    </row>
    <row r="6354" spans="19:19" x14ac:dyDescent="0.25">
      <c r="S6354" s="18"/>
    </row>
    <row r="6355" spans="19:19" x14ac:dyDescent="0.25">
      <c r="S6355" s="18"/>
    </row>
    <row r="6356" spans="19:19" x14ac:dyDescent="0.25">
      <c r="S6356" s="18"/>
    </row>
    <row r="6357" spans="19:19" x14ac:dyDescent="0.25">
      <c r="S6357" s="18"/>
    </row>
    <row r="6358" spans="19:19" x14ac:dyDescent="0.25">
      <c r="S6358" s="18"/>
    </row>
    <row r="6359" spans="19:19" x14ac:dyDescent="0.25">
      <c r="S6359" s="18"/>
    </row>
    <row r="6360" spans="19:19" x14ac:dyDescent="0.25">
      <c r="S6360" s="18"/>
    </row>
    <row r="6361" spans="19:19" x14ac:dyDescent="0.25">
      <c r="S6361" s="18"/>
    </row>
    <row r="6362" spans="19:19" x14ac:dyDescent="0.25">
      <c r="S6362" s="18"/>
    </row>
    <row r="6363" spans="19:19" x14ac:dyDescent="0.25">
      <c r="S6363" s="18"/>
    </row>
    <row r="6364" spans="19:19" x14ac:dyDescent="0.25">
      <c r="S6364" s="18"/>
    </row>
    <row r="6365" spans="19:19" x14ac:dyDescent="0.25">
      <c r="S6365" s="18"/>
    </row>
    <row r="6366" spans="19:19" x14ac:dyDescent="0.25">
      <c r="S6366" s="18"/>
    </row>
    <row r="6367" spans="19:19" x14ac:dyDescent="0.25">
      <c r="S6367" s="18"/>
    </row>
    <row r="6368" spans="19:19" x14ac:dyDescent="0.25">
      <c r="S6368" s="18"/>
    </row>
    <row r="6369" spans="19:19" x14ac:dyDescent="0.25">
      <c r="S6369" s="18"/>
    </row>
    <row r="6370" spans="19:19" x14ac:dyDescent="0.25">
      <c r="S6370" s="18"/>
    </row>
    <row r="6371" spans="19:19" x14ac:dyDescent="0.25">
      <c r="S6371" s="18"/>
    </row>
    <row r="6372" spans="19:19" x14ac:dyDescent="0.25">
      <c r="S6372" s="18"/>
    </row>
    <row r="6373" spans="19:19" x14ac:dyDescent="0.25">
      <c r="S6373" s="18"/>
    </row>
    <row r="6374" spans="19:19" x14ac:dyDescent="0.25">
      <c r="S6374" s="18"/>
    </row>
    <row r="6375" spans="19:19" x14ac:dyDescent="0.25">
      <c r="S6375" s="18"/>
    </row>
    <row r="6376" spans="19:19" x14ac:dyDescent="0.25">
      <c r="S6376" s="18"/>
    </row>
    <row r="6377" spans="19:19" x14ac:dyDescent="0.25">
      <c r="S6377" s="18"/>
    </row>
    <row r="6378" spans="19:19" x14ac:dyDescent="0.25">
      <c r="S6378" s="18"/>
    </row>
    <row r="6379" spans="19:19" x14ac:dyDescent="0.25">
      <c r="S6379" s="18"/>
    </row>
    <row r="6380" spans="19:19" x14ac:dyDescent="0.25">
      <c r="S6380" s="18"/>
    </row>
    <row r="6381" spans="19:19" x14ac:dyDescent="0.25">
      <c r="S6381" s="18"/>
    </row>
    <row r="6382" spans="19:19" x14ac:dyDescent="0.25">
      <c r="S6382" s="18"/>
    </row>
    <row r="6383" spans="19:19" x14ac:dyDescent="0.25">
      <c r="S6383" s="18"/>
    </row>
    <row r="6384" spans="19:19" x14ac:dyDescent="0.25">
      <c r="S6384" s="18"/>
    </row>
    <row r="6385" spans="19:19" x14ac:dyDescent="0.25">
      <c r="S6385" s="18"/>
    </row>
    <row r="6386" spans="19:19" x14ac:dyDescent="0.25">
      <c r="S6386" s="18"/>
    </row>
    <row r="6387" spans="19:19" x14ac:dyDescent="0.25">
      <c r="S6387" s="18"/>
    </row>
    <row r="6388" spans="19:19" x14ac:dyDescent="0.25">
      <c r="S6388" s="18"/>
    </row>
    <row r="6389" spans="19:19" x14ac:dyDescent="0.25">
      <c r="S6389" s="18"/>
    </row>
    <row r="6390" spans="19:19" x14ac:dyDescent="0.25">
      <c r="S6390" s="18"/>
    </row>
    <row r="6391" spans="19:19" x14ac:dyDescent="0.25">
      <c r="S6391" s="18"/>
    </row>
    <row r="6392" spans="19:19" x14ac:dyDescent="0.25">
      <c r="S6392" s="18"/>
    </row>
    <row r="6393" spans="19:19" x14ac:dyDescent="0.25">
      <c r="S6393" s="18"/>
    </row>
    <row r="6394" spans="19:19" x14ac:dyDescent="0.25">
      <c r="S6394" s="18"/>
    </row>
    <row r="6395" spans="19:19" x14ac:dyDescent="0.25">
      <c r="S6395" s="18"/>
    </row>
    <row r="6396" spans="19:19" x14ac:dyDescent="0.25">
      <c r="S6396" s="18"/>
    </row>
    <row r="6397" spans="19:19" x14ac:dyDescent="0.25">
      <c r="S6397" s="18"/>
    </row>
    <row r="6398" spans="19:19" x14ac:dyDescent="0.25">
      <c r="S6398" s="18"/>
    </row>
    <row r="6399" spans="19:19" x14ac:dyDescent="0.25">
      <c r="S6399" s="18"/>
    </row>
    <row r="6400" spans="19:19" x14ac:dyDescent="0.25">
      <c r="S6400" s="18"/>
    </row>
    <row r="6401" spans="19:19" x14ac:dyDescent="0.25">
      <c r="S6401" s="18"/>
    </row>
    <row r="6402" spans="19:19" x14ac:dyDescent="0.25">
      <c r="S6402" s="18"/>
    </row>
    <row r="6403" spans="19:19" x14ac:dyDescent="0.25">
      <c r="S6403" s="18"/>
    </row>
    <row r="6404" spans="19:19" x14ac:dyDescent="0.25">
      <c r="S6404" s="18"/>
    </row>
    <row r="6405" spans="19:19" x14ac:dyDescent="0.25">
      <c r="S6405" s="18"/>
    </row>
    <row r="6406" spans="19:19" x14ac:dyDescent="0.25">
      <c r="S6406" s="18"/>
    </row>
    <row r="6407" spans="19:19" x14ac:dyDescent="0.25">
      <c r="S6407" s="18"/>
    </row>
    <row r="6408" spans="19:19" x14ac:dyDescent="0.25">
      <c r="S6408" s="18"/>
    </row>
    <row r="6409" spans="19:19" x14ac:dyDescent="0.25">
      <c r="S6409" s="18"/>
    </row>
    <row r="6410" spans="19:19" x14ac:dyDescent="0.25">
      <c r="S6410" s="18"/>
    </row>
    <row r="6411" spans="19:19" x14ac:dyDescent="0.25">
      <c r="S6411" s="18"/>
    </row>
    <row r="6412" spans="19:19" x14ac:dyDescent="0.25">
      <c r="S6412" s="18"/>
    </row>
    <row r="6413" spans="19:19" x14ac:dyDescent="0.25">
      <c r="S6413" s="18"/>
    </row>
    <row r="6414" spans="19:19" x14ac:dyDescent="0.25">
      <c r="S6414" s="18"/>
    </row>
    <row r="6415" spans="19:19" x14ac:dyDescent="0.25">
      <c r="S6415" s="18"/>
    </row>
    <row r="6416" spans="19:19" x14ac:dyDescent="0.25">
      <c r="S6416" s="18"/>
    </row>
    <row r="6417" spans="19:19" x14ac:dyDescent="0.25">
      <c r="S6417" s="18"/>
    </row>
    <row r="6418" spans="19:19" x14ac:dyDescent="0.25">
      <c r="S6418" s="18"/>
    </row>
    <row r="6419" spans="19:19" x14ac:dyDescent="0.25">
      <c r="S6419" s="18"/>
    </row>
    <row r="6420" spans="19:19" x14ac:dyDescent="0.25">
      <c r="S6420" s="18"/>
    </row>
    <row r="6421" spans="19:19" x14ac:dyDescent="0.25">
      <c r="S6421" s="18"/>
    </row>
    <row r="6422" spans="19:19" x14ac:dyDescent="0.25">
      <c r="S6422" s="18"/>
    </row>
    <row r="6423" spans="19:19" x14ac:dyDescent="0.25">
      <c r="S6423" s="18"/>
    </row>
    <row r="6424" spans="19:19" x14ac:dyDescent="0.25">
      <c r="S6424" s="18"/>
    </row>
    <row r="6425" spans="19:19" x14ac:dyDescent="0.25">
      <c r="S6425" s="18"/>
    </row>
    <row r="6426" spans="19:19" x14ac:dyDescent="0.25">
      <c r="S6426" s="18"/>
    </row>
    <row r="6427" spans="19:19" x14ac:dyDescent="0.25">
      <c r="S6427" s="18"/>
    </row>
    <row r="6428" spans="19:19" x14ac:dyDescent="0.25">
      <c r="S6428" s="18"/>
    </row>
    <row r="6429" spans="19:19" x14ac:dyDescent="0.25">
      <c r="S6429" s="18"/>
    </row>
    <row r="6430" spans="19:19" x14ac:dyDescent="0.25">
      <c r="S6430" s="18"/>
    </row>
    <row r="6431" spans="19:19" x14ac:dyDescent="0.25">
      <c r="S6431" s="18"/>
    </row>
    <row r="6432" spans="19:19" x14ac:dyDescent="0.25">
      <c r="S6432" s="18"/>
    </row>
    <row r="6433" spans="19:19" x14ac:dyDescent="0.25">
      <c r="S6433" s="18"/>
    </row>
    <row r="6434" spans="19:19" x14ac:dyDescent="0.25">
      <c r="S6434" s="18"/>
    </row>
    <row r="6435" spans="19:19" x14ac:dyDescent="0.25">
      <c r="S6435" s="18"/>
    </row>
    <row r="6436" spans="19:19" x14ac:dyDescent="0.25">
      <c r="S6436" s="18"/>
    </row>
    <row r="6437" spans="19:19" x14ac:dyDescent="0.25">
      <c r="S6437" s="18"/>
    </row>
    <row r="6438" spans="19:19" x14ac:dyDescent="0.25">
      <c r="S6438" s="18"/>
    </row>
    <row r="6439" spans="19:19" x14ac:dyDescent="0.25">
      <c r="S6439" s="18"/>
    </row>
    <row r="6440" spans="19:19" x14ac:dyDescent="0.25">
      <c r="S6440" s="18"/>
    </row>
    <row r="6441" spans="19:19" x14ac:dyDescent="0.25">
      <c r="S6441" s="18"/>
    </row>
    <row r="6442" spans="19:19" x14ac:dyDescent="0.25">
      <c r="S6442" s="18"/>
    </row>
    <row r="6443" spans="19:19" x14ac:dyDescent="0.25">
      <c r="S6443" s="18"/>
    </row>
    <row r="6444" spans="19:19" x14ac:dyDescent="0.25">
      <c r="S6444" s="18"/>
    </row>
    <row r="6445" spans="19:19" x14ac:dyDescent="0.25">
      <c r="S6445" s="18"/>
    </row>
    <row r="6446" spans="19:19" x14ac:dyDescent="0.25">
      <c r="S6446" s="18"/>
    </row>
    <row r="6447" spans="19:19" x14ac:dyDescent="0.25">
      <c r="S6447" s="18"/>
    </row>
    <row r="6448" spans="19:19" x14ac:dyDescent="0.25">
      <c r="S6448" s="18"/>
    </row>
    <row r="6449" spans="19:19" x14ac:dyDescent="0.25">
      <c r="S6449" s="18"/>
    </row>
    <row r="6450" spans="19:19" x14ac:dyDescent="0.25">
      <c r="S6450" s="18"/>
    </row>
    <row r="6451" spans="19:19" x14ac:dyDescent="0.25">
      <c r="S6451" s="18"/>
    </row>
    <row r="6452" spans="19:19" x14ac:dyDescent="0.25">
      <c r="S6452" s="18"/>
    </row>
    <row r="6453" spans="19:19" x14ac:dyDescent="0.25">
      <c r="S6453" s="18"/>
    </row>
    <row r="6454" spans="19:19" x14ac:dyDescent="0.25">
      <c r="S6454" s="18"/>
    </row>
    <row r="6455" spans="19:19" x14ac:dyDescent="0.25">
      <c r="S6455" s="18"/>
    </row>
    <row r="6456" spans="19:19" x14ac:dyDescent="0.25">
      <c r="S6456" s="18"/>
    </row>
    <row r="6457" spans="19:19" x14ac:dyDescent="0.25">
      <c r="S6457" s="18"/>
    </row>
    <row r="6458" spans="19:19" x14ac:dyDescent="0.25">
      <c r="S6458" s="18"/>
    </row>
    <row r="6459" spans="19:19" x14ac:dyDescent="0.25">
      <c r="S6459" s="18"/>
    </row>
    <row r="6460" spans="19:19" x14ac:dyDescent="0.25">
      <c r="S6460" s="18"/>
    </row>
    <row r="6461" spans="19:19" x14ac:dyDescent="0.25">
      <c r="S6461" s="18"/>
    </row>
    <row r="6462" spans="19:19" x14ac:dyDescent="0.25">
      <c r="S6462" s="18"/>
    </row>
    <row r="6463" spans="19:19" x14ac:dyDescent="0.25">
      <c r="S6463" s="18"/>
    </row>
    <row r="6464" spans="19:19" x14ac:dyDescent="0.25">
      <c r="S6464" s="18"/>
    </row>
    <row r="6465" spans="19:19" x14ac:dyDescent="0.25">
      <c r="S6465" s="18"/>
    </row>
    <row r="6466" spans="19:19" x14ac:dyDescent="0.25">
      <c r="S6466" s="18"/>
    </row>
    <row r="6467" spans="19:19" x14ac:dyDescent="0.25">
      <c r="S6467" s="18"/>
    </row>
    <row r="6468" spans="19:19" x14ac:dyDescent="0.25">
      <c r="S6468" s="18"/>
    </row>
    <row r="6469" spans="19:19" x14ac:dyDescent="0.25">
      <c r="S6469" s="18"/>
    </row>
    <row r="6470" spans="19:19" x14ac:dyDescent="0.25">
      <c r="S6470" s="18"/>
    </row>
    <row r="6471" spans="19:19" x14ac:dyDescent="0.25">
      <c r="S6471" s="18"/>
    </row>
    <row r="6472" spans="19:19" x14ac:dyDescent="0.25">
      <c r="S6472" s="18"/>
    </row>
    <row r="6473" spans="19:19" x14ac:dyDescent="0.25">
      <c r="S6473" s="18"/>
    </row>
    <row r="6474" spans="19:19" x14ac:dyDescent="0.25">
      <c r="S6474" s="18"/>
    </row>
    <row r="6475" spans="19:19" x14ac:dyDescent="0.25">
      <c r="S6475" s="18"/>
    </row>
    <row r="6476" spans="19:19" x14ac:dyDescent="0.25">
      <c r="S6476" s="18"/>
    </row>
    <row r="6477" spans="19:19" x14ac:dyDescent="0.25">
      <c r="S6477" s="18"/>
    </row>
    <row r="6478" spans="19:19" x14ac:dyDescent="0.25">
      <c r="S6478" s="18"/>
    </row>
    <row r="6479" spans="19:19" x14ac:dyDescent="0.25">
      <c r="S6479" s="18"/>
    </row>
    <row r="6480" spans="19:19" x14ac:dyDescent="0.25">
      <c r="S6480" s="18"/>
    </row>
    <row r="6481" spans="19:19" x14ac:dyDescent="0.25">
      <c r="S6481" s="18"/>
    </row>
    <row r="6482" spans="19:19" x14ac:dyDescent="0.25">
      <c r="S6482" s="18"/>
    </row>
    <row r="6483" spans="19:19" x14ac:dyDescent="0.25">
      <c r="S6483" s="18"/>
    </row>
    <row r="6484" spans="19:19" x14ac:dyDescent="0.25">
      <c r="S6484" s="18"/>
    </row>
    <row r="6485" spans="19:19" x14ac:dyDescent="0.25">
      <c r="S6485" s="18"/>
    </row>
    <row r="6486" spans="19:19" x14ac:dyDescent="0.25">
      <c r="S6486" s="18"/>
    </row>
    <row r="6487" spans="19:19" x14ac:dyDescent="0.25">
      <c r="S6487" s="18"/>
    </row>
    <row r="6488" spans="19:19" x14ac:dyDescent="0.25">
      <c r="S6488" s="18"/>
    </row>
    <row r="6489" spans="19:19" x14ac:dyDescent="0.25">
      <c r="S6489" s="18"/>
    </row>
    <row r="6490" spans="19:19" x14ac:dyDescent="0.25">
      <c r="S6490" s="18"/>
    </row>
    <row r="6491" spans="19:19" x14ac:dyDescent="0.25">
      <c r="S6491" s="18"/>
    </row>
    <row r="6492" spans="19:19" x14ac:dyDescent="0.25">
      <c r="S6492" s="18"/>
    </row>
    <row r="6493" spans="19:19" x14ac:dyDescent="0.25">
      <c r="S6493" s="18"/>
    </row>
    <row r="6494" spans="19:19" x14ac:dyDescent="0.25">
      <c r="S6494" s="18"/>
    </row>
    <row r="6495" spans="19:19" x14ac:dyDescent="0.25">
      <c r="S6495" s="18"/>
    </row>
    <row r="6496" spans="19:19" x14ac:dyDescent="0.25">
      <c r="S6496" s="18"/>
    </row>
    <row r="6497" spans="19:19" x14ac:dyDescent="0.25">
      <c r="S6497" s="18"/>
    </row>
    <row r="6498" spans="19:19" x14ac:dyDescent="0.25">
      <c r="S6498" s="18"/>
    </row>
    <row r="6499" spans="19:19" x14ac:dyDescent="0.25">
      <c r="S6499" s="18"/>
    </row>
    <row r="6500" spans="19:19" x14ac:dyDescent="0.25">
      <c r="S6500" s="18"/>
    </row>
    <row r="6501" spans="19:19" x14ac:dyDescent="0.25">
      <c r="S6501" s="18"/>
    </row>
    <row r="6502" spans="19:19" x14ac:dyDescent="0.25">
      <c r="S6502" s="18"/>
    </row>
    <row r="6503" spans="19:19" x14ac:dyDescent="0.25">
      <c r="S6503" s="18"/>
    </row>
    <row r="6504" spans="19:19" x14ac:dyDescent="0.25">
      <c r="S6504" s="18"/>
    </row>
    <row r="6505" spans="19:19" x14ac:dyDescent="0.25">
      <c r="S6505" s="18"/>
    </row>
    <row r="6506" spans="19:19" x14ac:dyDescent="0.25">
      <c r="S6506" s="18"/>
    </row>
    <row r="6507" spans="19:19" x14ac:dyDescent="0.25">
      <c r="S6507" s="18"/>
    </row>
    <row r="6508" spans="19:19" x14ac:dyDescent="0.25">
      <c r="S6508" s="18"/>
    </row>
    <row r="6509" spans="19:19" x14ac:dyDescent="0.25">
      <c r="S6509" s="18"/>
    </row>
    <row r="6510" spans="19:19" x14ac:dyDescent="0.25">
      <c r="S6510" s="18"/>
    </row>
    <row r="6511" spans="19:19" x14ac:dyDescent="0.25">
      <c r="S6511" s="18"/>
    </row>
    <row r="6512" spans="19:19" x14ac:dyDescent="0.25">
      <c r="S6512" s="18"/>
    </row>
    <row r="6513" spans="19:19" x14ac:dyDescent="0.25">
      <c r="S6513" s="18"/>
    </row>
    <row r="6514" spans="19:19" x14ac:dyDescent="0.25">
      <c r="S6514" s="18"/>
    </row>
    <row r="6515" spans="19:19" x14ac:dyDescent="0.25">
      <c r="S6515" s="18"/>
    </row>
    <row r="6516" spans="19:19" x14ac:dyDescent="0.25">
      <c r="S6516" s="18"/>
    </row>
    <row r="6517" spans="19:19" x14ac:dyDescent="0.25">
      <c r="S6517" s="18"/>
    </row>
    <row r="6518" spans="19:19" x14ac:dyDescent="0.25">
      <c r="S6518" s="18"/>
    </row>
    <row r="6519" spans="19:19" x14ac:dyDescent="0.25">
      <c r="S6519" s="18"/>
    </row>
    <row r="6520" spans="19:19" x14ac:dyDescent="0.25">
      <c r="S6520" s="18"/>
    </row>
    <row r="6521" spans="19:19" x14ac:dyDescent="0.25">
      <c r="S6521" s="18"/>
    </row>
    <row r="6522" spans="19:19" x14ac:dyDescent="0.25">
      <c r="S6522" s="18"/>
    </row>
    <row r="6523" spans="19:19" x14ac:dyDescent="0.25">
      <c r="S6523" s="18"/>
    </row>
    <row r="6524" spans="19:19" x14ac:dyDescent="0.25">
      <c r="S6524" s="18"/>
    </row>
    <row r="6525" spans="19:19" x14ac:dyDescent="0.25">
      <c r="S6525" s="18"/>
    </row>
    <row r="6526" spans="19:19" x14ac:dyDescent="0.25">
      <c r="S6526" s="18"/>
    </row>
    <row r="6527" spans="19:19" x14ac:dyDescent="0.25">
      <c r="S6527" s="18"/>
    </row>
    <row r="6528" spans="19:19" x14ac:dyDescent="0.25">
      <c r="S6528" s="18"/>
    </row>
    <row r="6529" spans="19:19" x14ac:dyDescent="0.25">
      <c r="S6529" s="18"/>
    </row>
    <row r="6530" spans="19:19" x14ac:dyDescent="0.25">
      <c r="S6530" s="18"/>
    </row>
    <row r="6531" spans="19:19" x14ac:dyDescent="0.25">
      <c r="S6531" s="18"/>
    </row>
    <row r="6532" spans="19:19" x14ac:dyDescent="0.25">
      <c r="S6532" s="18"/>
    </row>
    <row r="6533" spans="19:19" x14ac:dyDescent="0.25">
      <c r="S6533" s="18"/>
    </row>
    <row r="6534" spans="19:19" x14ac:dyDescent="0.25">
      <c r="S6534" s="18"/>
    </row>
    <row r="6535" spans="19:19" x14ac:dyDescent="0.25">
      <c r="S6535" s="18"/>
    </row>
    <row r="6536" spans="19:19" x14ac:dyDescent="0.25">
      <c r="S6536" s="18"/>
    </row>
    <row r="6537" spans="19:19" x14ac:dyDescent="0.25">
      <c r="S6537" s="18"/>
    </row>
    <row r="6538" spans="19:19" x14ac:dyDescent="0.25">
      <c r="S6538" s="18"/>
    </row>
    <row r="6539" spans="19:19" x14ac:dyDescent="0.25">
      <c r="S6539" s="18"/>
    </row>
    <row r="6540" spans="19:19" x14ac:dyDescent="0.25">
      <c r="S6540" s="18"/>
    </row>
    <row r="6541" spans="19:19" x14ac:dyDescent="0.25">
      <c r="S6541" s="18"/>
    </row>
    <row r="6542" spans="19:19" x14ac:dyDescent="0.25">
      <c r="S6542" s="18"/>
    </row>
    <row r="6543" spans="19:19" x14ac:dyDescent="0.25">
      <c r="S6543" s="18"/>
    </row>
    <row r="6544" spans="19:19" x14ac:dyDescent="0.25">
      <c r="S6544" s="18"/>
    </row>
    <row r="6545" spans="19:19" x14ac:dyDescent="0.25">
      <c r="S6545" s="18"/>
    </row>
    <row r="6546" spans="19:19" x14ac:dyDescent="0.25">
      <c r="S6546" s="18"/>
    </row>
    <row r="6547" spans="19:19" x14ac:dyDescent="0.25">
      <c r="S6547" s="18"/>
    </row>
    <row r="6548" spans="19:19" x14ac:dyDescent="0.25">
      <c r="S6548" s="18"/>
    </row>
    <row r="6549" spans="19:19" x14ac:dyDescent="0.25">
      <c r="S6549" s="18"/>
    </row>
    <row r="6550" spans="19:19" x14ac:dyDescent="0.25">
      <c r="S6550" s="18"/>
    </row>
    <row r="6551" spans="19:19" x14ac:dyDescent="0.25">
      <c r="S6551" s="18"/>
    </row>
    <row r="6552" spans="19:19" x14ac:dyDescent="0.25">
      <c r="S6552" s="18"/>
    </row>
    <row r="6553" spans="19:19" x14ac:dyDescent="0.25">
      <c r="S6553" s="18"/>
    </row>
    <row r="6554" spans="19:19" x14ac:dyDescent="0.25">
      <c r="S6554" s="18"/>
    </row>
    <row r="6555" spans="19:19" x14ac:dyDescent="0.25">
      <c r="S6555" s="18"/>
    </row>
    <row r="6556" spans="19:19" x14ac:dyDescent="0.25">
      <c r="S6556" s="18"/>
    </row>
    <row r="6557" spans="19:19" x14ac:dyDescent="0.25">
      <c r="S6557" s="18"/>
    </row>
    <row r="6558" spans="19:19" x14ac:dyDescent="0.25">
      <c r="S6558" s="18"/>
    </row>
    <row r="6559" spans="19:19" x14ac:dyDescent="0.25">
      <c r="S6559" s="18"/>
    </row>
    <row r="6560" spans="19:19" x14ac:dyDescent="0.25">
      <c r="S6560" s="18"/>
    </row>
    <row r="6561" spans="19:19" x14ac:dyDescent="0.25">
      <c r="S6561" s="18"/>
    </row>
    <row r="6562" spans="19:19" x14ac:dyDescent="0.25">
      <c r="S6562" s="18"/>
    </row>
    <row r="6563" spans="19:19" x14ac:dyDescent="0.25">
      <c r="S6563" s="18"/>
    </row>
    <row r="6564" spans="19:19" x14ac:dyDescent="0.25">
      <c r="S6564" s="18"/>
    </row>
    <row r="6565" spans="19:19" x14ac:dyDescent="0.25">
      <c r="S6565" s="18"/>
    </row>
    <row r="6566" spans="19:19" x14ac:dyDescent="0.25">
      <c r="S6566" s="18"/>
    </row>
    <row r="6567" spans="19:19" x14ac:dyDescent="0.25">
      <c r="S6567" s="18"/>
    </row>
    <row r="6568" spans="19:19" x14ac:dyDescent="0.25">
      <c r="S6568" s="18"/>
    </row>
    <row r="6569" spans="19:19" x14ac:dyDescent="0.25">
      <c r="S6569" s="18"/>
    </row>
    <row r="6570" spans="19:19" x14ac:dyDescent="0.25">
      <c r="S6570" s="18"/>
    </row>
    <row r="6571" spans="19:19" x14ac:dyDescent="0.25">
      <c r="S6571" s="18"/>
    </row>
    <row r="6572" spans="19:19" x14ac:dyDescent="0.25">
      <c r="S6572" s="18"/>
    </row>
    <row r="6573" spans="19:19" x14ac:dyDescent="0.25">
      <c r="S6573" s="18"/>
    </row>
    <row r="6574" spans="19:19" x14ac:dyDescent="0.25">
      <c r="S6574" s="18"/>
    </row>
    <row r="6575" spans="19:19" x14ac:dyDescent="0.25">
      <c r="S6575" s="18"/>
    </row>
    <row r="6576" spans="19:19" x14ac:dyDescent="0.25">
      <c r="S6576" s="18"/>
    </row>
    <row r="6577" spans="19:19" x14ac:dyDescent="0.25">
      <c r="S6577" s="18"/>
    </row>
    <row r="6578" spans="19:19" x14ac:dyDescent="0.25">
      <c r="S6578" s="18"/>
    </row>
    <row r="6579" spans="19:19" x14ac:dyDescent="0.25">
      <c r="S6579" s="18"/>
    </row>
    <row r="6580" spans="19:19" x14ac:dyDescent="0.25">
      <c r="S6580" s="18"/>
    </row>
    <row r="6581" spans="19:19" x14ac:dyDescent="0.25">
      <c r="S6581" s="18"/>
    </row>
    <row r="6582" spans="19:19" x14ac:dyDescent="0.25">
      <c r="S6582" s="18"/>
    </row>
    <row r="6583" spans="19:19" x14ac:dyDescent="0.25">
      <c r="S6583" s="18"/>
    </row>
    <row r="6584" spans="19:19" x14ac:dyDescent="0.25">
      <c r="S6584" s="18"/>
    </row>
    <row r="6585" spans="19:19" x14ac:dyDescent="0.25">
      <c r="S6585" s="18"/>
    </row>
    <row r="6586" spans="19:19" x14ac:dyDescent="0.25">
      <c r="S6586" s="18"/>
    </row>
    <row r="6587" spans="19:19" x14ac:dyDescent="0.25">
      <c r="S6587" s="18"/>
    </row>
    <row r="6588" spans="19:19" x14ac:dyDescent="0.25">
      <c r="S6588" s="18"/>
    </row>
    <row r="6589" spans="19:19" x14ac:dyDescent="0.25">
      <c r="S6589" s="18"/>
    </row>
    <row r="6590" spans="19:19" x14ac:dyDescent="0.25">
      <c r="S6590" s="18"/>
    </row>
    <row r="6591" spans="19:19" x14ac:dyDescent="0.25">
      <c r="S6591" s="18"/>
    </row>
    <row r="6592" spans="19:19" x14ac:dyDescent="0.25">
      <c r="S6592" s="18"/>
    </row>
    <row r="6593" spans="19:19" x14ac:dyDescent="0.25">
      <c r="S6593" s="18"/>
    </row>
    <row r="6594" spans="19:19" x14ac:dyDescent="0.25">
      <c r="S6594" s="18"/>
    </row>
    <row r="6595" spans="19:19" x14ac:dyDescent="0.25">
      <c r="S6595" s="18"/>
    </row>
    <row r="6596" spans="19:19" x14ac:dyDescent="0.25">
      <c r="S6596" s="18"/>
    </row>
    <row r="6597" spans="19:19" x14ac:dyDescent="0.25">
      <c r="S6597" s="18"/>
    </row>
    <row r="6598" spans="19:19" x14ac:dyDescent="0.25">
      <c r="S6598" s="18"/>
    </row>
    <row r="6599" spans="19:19" x14ac:dyDescent="0.25">
      <c r="S6599" s="18"/>
    </row>
    <row r="6600" spans="19:19" x14ac:dyDescent="0.25">
      <c r="S6600" s="18"/>
    </row>
    <row r="6601" spans="19:19" x14ac:dyDescent="0.25">
      <c r="S6601" s="18"/>
    </row>
    <row r="6602" spans="19:19" x14ac:dyDescent="0.25">
      <c r="S6602" s="18"/>
    </row>
    <row r="6603" spans="19:19" x14ac:dyDescent="0.25">
      <c r="S6603" s="18"/>
    </row>
    <row r="6604" spans="19:19" x14ac:dyDescent="0.25">
      <c r="S6604" s="18"/>
    </row>
    <row r="6605" spans="19:19" x14ac:dyDescent="0.25">
      <c r="S6605" s="18"/>
    </row>
    <row r="6606" spans="19:19" x14ac:dyDescent="0.25">
      <c r="S6606" s="18"/>
    </row>
    <row r="6607" spans="19:19" x14ac:dyDescent="0.25">
      <c r="S6607" s="18"/>
    </row>
    <row r="6608" spans="19:19" x14ac:dyDescent="0.25">
      <c r="S6608" s="18"/>
    </row>
    <row r="6609" spans="19:19" x14ac:dyDescent="0.25">
      <c r="S6609" s="18"/>
    </row>
    <row r="6610" spans="19:19" x14ac:dyDescent="0.25">
      <c r="S6610" s="18"/>
    </row>
    <row r="6611" spans="19:19" x14ac:dyDescent="0.25">
      <c r="S6611" s="18"/>
    </row>
    <row r="6612" spans="19:19" x14ac:dyDescent="0.25">
      <c r="S6612" s="18"/>
    </row>
    <row r="6613" spans="19:19" x14ac:dyDescent="0.25">
      <c r="S6613" s="18"/>
    </row>
    <row r="6614" spans="19:19" x14ac:dyDescent="0.25">
      <c r="S6614" s="18"/>
    </row>
    <row r="6615" spans="19:19" x14ac:dyDescent="0.25">
      <c r="S6615" s="18"/>
    </row>
    <row r="6616" spans="19:19" x14ac:dyDescent="0.25">
      <c r="S6616" s="18"/>
    </row>
    <row r="6617" spans="19:19" x14ac:dyDescent="0.25">
      <c r="S6617" s="18"/>
    </row>
    <row r="6618" spans="19:19" x14ac:dyDescent="0.25">
      <c r="S6618" s="18"/>
    </row>
    <row r="6619" spans="19:19" x14ac:dyDescent="0.25">
      <c r="S6619" s="18"/>
    </row>
    <row r="6620" spans="19:19" x14ac:dyDescent="0.25">
      <c r="S6620" s="18"/>
    </row>
    <row r="6621" spans="19:19" x14ac:dyDescent="0.25">
      <c r="S6621" s="18"/>
    </row>
    <row r="6622" spans="19:19" x14ac:dyDescent="0.25">
      <c r="S6622" s="18"/>
    </row>
    <row r="6623" spans="19:19" x14ac:dyDescent="0.25">
      <c r="S6623" s="18"/>
    </row>
    <row r="6624" spans="19:19" x14ac:dyDescent="0.25">
      <c r="S6624" s="18"/>
    </row>
    <row r="6625" spans="19:19" x14ac:dyDescent="0.25">
      <c r="S6625" s="18"/>
    </row>
    <row r="6626" spans="19:19" x14ac:dyDescent="0.25">
      <c r="S6626" s="18"/>
    </row>
    <row r="6627" spans="19:19" x14ac:dyDescent="0.25">
      <c r="S6627" s="18"/>
    </row>
    <row r="6628" spans="19:19" x14ac:dyDescent="0.25">
      <c r="S6628" s="18"/>
    </row>
    <row r="6629" spans="19:19" x14ac:dyDescent="0.25">
      <c r="S6629" s="18"/>
    </row>
    <row r="6630" spans="19:19" x14ac:dyDescent="0.25">
      <c r="S6630" s="18"/>
    </row>
    <row r="6631" spans="19:19" x14ac:dyDescent="0.25">
      <c r="S6631" s="18"/>
    </row>
    <row r="6632" spans="19:19" x14ac:dyDescent="0.25">
      <c r="S6632" s="18"/>
    </row>
    <row r="6633" spans="19:19" x14ac:dyDescent="0.25">
      <c r="S6633" s="18"/>
    </row>
    <row r="6634" spans="19:19" x14ac:dyDescent="0.25">
      <c r="S6634" s="18"/>
    </row>
    <row r="6635" spans="19:19" x14ac:dyDescent="0.25">
      <c r="S6635" s="18"/>
    </row>
    <row r="6636" spans="19:19" x14ac:dyDescent="0.25">
      <c r="S6636" s="18"/>
    </row>
    <row r="6637" spans="19:19" x14ac:dyDescent="0.25">
      <c r="S6637" s="18"/>
    </row>
    <row r="6638" spans="19:19" x14ac:dyDescent="0.25">
      <c r="S6638" s="18"/>
    </row>
    <row r="6639" spans="19:19" x14ac:dyDescent="0.25">
      <c r="S6639" s="18"/>
    </row>
    <row r="6640" spans="19:19" x14ac:dyDescent="0.25">
      <c r="S6640" s="18"/>
    </row>
    <row r="6641" spans="19:19" x14ac:dyDescent="0.25">
      <c r="S6641" s="18"/>
    </row>
    <row r="6642" spans="19:19" x14ac:dyDescent="0.25">
      <c r="S6642" s="18"/>
    </row>
    <row r="6643" spans="19:19" x14ac:dyDescent="0.25">
      <c r="S6643" s="18"/>
    </row>
    <row r="6644" spans="19:19" x14ac:dyDescent="0.25">
      <c r="S6644" s="18"/>
    </row>
    <row r="6645" spans="19:19" x14ac:dyDescent="0.25">
      <c r="S6645" s="18"/>
    </row>
    <row r="6646" spans="19:19" x14ac:dyDescent="0.25">
      <c r="S6646" s="18"/>
    </row>
    <row r="6647" spans="19:19" x14ac:dyDescent="0.25">
      <c r="S6647" s="18"/>
    </row>
    <row r="6648" spans="19:19" x14ac:dyDescent="0.25">
      <c r="S6648" s="18"/>
    </row>
    <row r="6649" spans="19:19" x14ac:dyDescent="0.25">
      <c r="S6649" s="18"/>
    </row>
    <row r="6650" spans="19:19" x14ac:dyDescent="0.25">
      <c r="S6650" s="18"/>
    </row>
    <row r="6651" spans="19:19" x14ac:dyDescent="0.25">
      <c r="S6651" s="18"/>
    </row>
    <row r="6652" spans="19:19" x14ac:dyDescent="0.25">
      <c r="S6652" s="18"/>
    </row>
    <row r="6653" spans="19:19" x14ac:dyDescent="0.25">
      <c r="S6653" s="18"/>
    </row>
    <row r="6654" spans="19:19" x14ac:dyDescent="0.25">
      <c r="S6654" s="18"/>
    </row>
    <row r="6655" spans="19:19" x14ac:dyDescent="0.25">
      <c r="S6655" s="18"/>
    </row>
    <row r="6656" spans="19:19" x14ac:dyDescent="0.25">
      <c r="S6656" s="18"/>
    </row>
    <row r="6657" spans="19:19" x14ac:dyDescent="0.25">
      <c r="S6657" s="18"/>
    </row>
    <row r="6658" spans="19:19" x14ac:dyDescent="0.25">
      <c r="S6658" s="18"/>
    </row>
    <row r="6659" spans="19:19" x14ac:dyDescent="0.25">
      <c r="S6659" s="18"/>
    </row>
    <row r="6660" spans="19:19" x14ac:dyDescent="0.25">
      <c r="S6660" s="18"/>
    </row>
    <row r="6661" spans="19:19" x14ac:dyDescent="0.25">
      <c r="S6661" s="18"/>
    </row>
    <row r="6662" spans="19:19" x14ac:dyDescent="0.25">
      <c r="S6662" s="18"/>
    </row>
    <row r="6663" spans="19:19" x14ac:dyDescent="0.25">
      <c r="S6663" s="18"/>
    </row>
    <row r="6664" spans="19:19" x14ac:dyDescent="0.25">
      <c r="S6664" s="18"/>
    </row>
    <row r="6665" spans="19:19" x14ac:dyDescent="0.25">
      <c r="S6665" s="18"/>
    </row>
    <row r="6666" spans="19:19" x14ac:dyDescent="0.25">
      <c r="S6666" s="18"/>
    </row>
    <row r="6667" spans="19:19" x14ac:dyDescent="0.25">
      <c r="S6667" s="18"/>
    </row>
    <row r="6668" spans="19:19" x14ac:dyDescent="0.25">
      <c r="S6668" s="18"/>
    </row>
    <row r="6669" spans="19:19" x14ac:dyDescent="0.25">
      <c r="S6669" s="18"/>
    </row>
    <row r="6670" spans="19:19" x14ac:dyDescent="0.25">
      <c r="S6670" s="18"/>
    </row>
    <row r="6671" spans="19:19" x14ac:dyDescent="0.25">
      <c r="S6671" s="18"/>
    </row>
    <row r="6672" spans="19:19" x14ac:dyDescent="0.25">
      <c r="S6672" s="18"/>
    </row>
    <row r="6673" spans="19:19" x14ac:dyDescent="0.25">
      <c r="S6673" s="18"/>
    </row>
    <row r="6674" spans="19:19" x14ac:dyDescent="0.25">
      <c r="S6674" s="18"/>
    </row>
    <row r="6675" spans="19:19" x14ac:dyDescent="0.25">
      <c r="S6675" s="18"/>
    </row>
    <row r="6676" spans="19:19" x14ac:dyDescent="0.25">
      <c r="S6676" s="18"/>
    </row>
    <row r="6677" spans="19:19" x14ac:dyDescent="0.25">
      <c r="S6677" s="18"/>
    </row>
    <row r="6678" spans="19:19" x14ac:dyDescent="0.25">
      <c r="S6678" s="18"/>
    </row>
    <row r="6679" spans="19:19" x14ac:dyDescent="0.25">
      <c r="S6679" s="18"/>
    </row>
    <row r="6680" spans="19:19" x14ac:dyDescent="0.25">
      <c r="S6680" s="18"/>
    </row>
    <row r="6681" spans="19:19" x14ac:dyDescent="0.25">
      <c r="S6681" s="18"/>
    </row>
    <row r="6682" spans="19:19" x14ac:dyDescent="0.25">
      <c r="S6682" s="18"/>
    </row>
    <row r="6683" spans="19:19" x14ac:dyDescent="0.25">
      <c r="S6683" s="18"/>
    </row>
    <row r="6684" spans="19:19" x14ac:dyDescent="0.25">
      <c r="S6684" s="18"/>
    </row>
    <row r="6685" spans="19:19" x14ac:dyDescent="0.25">
      <c r="S6685" s="18"/>
    </row>
    <row r="6686" spans="19:19" x14ac:dyDescent="0.25">
      <c r="S6686" s="18"/>
    </row>
    <row r="6687" spans="19:19" x14ac:dyDescent="0.25">
      <c r="S6687" s="18"/>
    </row>
    <row r="6688" spans="19:19" x14ac:dyDescent="0.25">
      <c r="S6688" s="18"/>
    </row>
    <row r="6689" spans="19:19" x14ac:dyDescent="0.25">
      <c r="S6689" s="18"/>
    </row>
    <row r="6690" spans="19:19" x14ac:dyDescent="0.25">
      <c r="S6690" s="18"/>
    </row>
    <row r="6691" spans="19:19" x14ac:dyDescent="0.25">
      <c r="S6691" s="18"/>
    </row>
    <row r="6692" spans="19:19" x14ac:dyDescent="0.25">
      <c r="S6692" s="18"/>
    </row>
    <row r="6693" spans="19:19" x14ac:dyDescent="0.25">
      <c r="S6693" s="18"/>
    </row>
    <row r="6694" spans="19:19" x14ac:dyDescent="0.25">
      <c r="S6694" s="18"/>
    </row>
    <row r="6695" spans="19:19" x14ac:dyDescent="0.25">
      <c r="S6695" s="18"/>
    </row>
    <row r="6696" spans="19:19" x14ac:dyDescent="0.25">
      <c r="S6696" s="18"/>
    </row>
    <row r="6697" spans="19:19" x14ac:dyDescent="0.25">
      <c r="S6697" s="18"/>
    </row>
    <row r="6698" spans="19:19" x14ac:dyDescent="0.25">
      <c r="S6698" s="18"/>
    </row>
    <row r="6699" spans="19:19" x14ac:dyDescent="0.25">
      <c r="S6699" s="18"/>
    </row>
    <row r="6700" spans="19:19" x14ac:dyDescent="0.25">
      <c r="S6700" s="18"/>
    </row>
    <row r="6701" spans="19:19" x14ac:dyDescent="0.25">
      <c r="S6701" s="18"/>
    </row>
    <row r="6702" spans="19:19" x14ac:dyDescent="0.25">
      <c r="S6702" s="18"/>
    </row>
    <row r="6703" spans="19:19" x14ac:dyDescent="0.25">
      <c r="S6703" s="18"/>
    </row>
    <row r="6704" spans="19:19" x14ac:dyDescent="0.25">
      <c r="S6704" s="18"/>
    </row>
    <row r="6705" spans="19:19" x14ac:dyDescent="0.25">
      <c r="S6705" s="18"/>
    </row>
    <row r="6706" spans="19:19" x14ac:dyDescent="0.25">
      <c r="S6706" s="18"/>
    </row>
    <row r="6707" spans="19:19" x14ac:dyDescent="0.25">
      <c r="S6707" s="18"/>
    </row>
    <row r="6708" spans="19:19" x14ac:dyDescent="0.25">
      <c r="S6708" s="18"/>
    </row>
    <row r="6709" spans="19:19" x14ac:dyDescent="0.25">
      <c r="S6709" s="18"/>
    </row>
    <row r="6710" spans="19:19" x14ac:dyDescent="0.25">
      <c r="S6710" s="18"/>
    </row>
    <row r="6711" spans="19:19" x14ac:dyDescent="0.25">
      <c r="S6711" s="18"/>
    </row>
    <row r="6712" spans="19:19" x14ac:dyDescent="0.25">
      <c r="S6712" s="18"/>
    </row>
    <row r="6713" spans="19:19" x14ac:dyDescent="0.25">
      <c r="S6713" s="18"/>
    </row>
    <row r="6714" spans="19:19" x14ac:dyDescent="0.25">
      <c r="S6714" s="18"/>
    </row>
    <row r="6715" spans="19:19" x14ac:dyDescent="0.25">
      <c r="S6715" s="18"/>
    </row>
    <row r="6716" spans="19:19" x14ac:dyDescent="0.25">
      <c r="S6716" s="18"/>
    </row>
    <row r="6717" spans="19:19" x14ac:dyDescent="0.25">
      <c r="S6717" s="18"/>
    </row>
    <row r="6718" spans="19:19" x14ac:dyDescent="0.25">
      <c r="S6718" s="18"/>
    </row>
    <row r="6719" spans="19:19" x14ac:dyDescent="0.25">
      <c r="S6719" s="18"/>
    </row>
    <row r="6720" spans="19:19" x14ac:dyDescent="0.25">
      <c r="S6720" s="18"/>
    </row>
    <row r="6721" spans="19:19" x14ac:dyDescent="0.25">
      <c r="S6721" s="18"/>
    </row>
    <row r="6722" spans="19:19" x14ac:dyDescent="0.25">
      <c r="S6722" s="18"/>
    </row>
    <row r="6723" spans="19:19" x14ac:dyDescent="0.25">
      <c r="S6723" s="18"/>
    </row>
    <row r="6724" spans="19:19" x14ac:dyDescent="0.25">
      <c r="S6724" s="18"/>
    </row>
    <row r="6725" spans="19:19" x14ac:dyDescent="0.25">
      <c r="S6725" s="18"/>
    </row>
    <row r="6726" spans="19:19" x14ac:dyDescent="0.25">
      <c r="S6726" s="18"/>
    </row>
    <row r="6727" spans="19:19" x14ac:dyDescent="0.25">
      <c r="S6727" s="18"/>
    </row>
    <row r="6728" spans="19:19" x14ac:dyDescent="0.25">
      <c r="S6728" s="18"/>
    </row>
    <row r="6729" spans="19:19" x14ac:dyDescent="0.25">
      <c r="S6729" s="18"/>
    </row>
    <row r="6730" spans="19:19" x14ac:dyDescent="0.25">
      <c r="S6730" s="18"/>
    </row>
    <row r="6731" spans="19:19" x14ac:dyDescent="0.25">
      <c r="S6731" s="18"/>
    </row>
    <row r="6732" spans="19:19" x14ac:dyDescent="0.25">
      <c r="S6732" s="18"/>
    </row>
    <row r="6733" spans="19:19" x14ac:dyDescent="0.25">
      <c r="S6733" s="18"/>
    </row>
    <row r="6734" spans="19:19" x14ac:dyDescent="0.25">
      <c r="S6734" s="18"/>
    </row>
    <row r="6735" spans="19:19" x14ac:dyDescent="0.25">
      <c r="S6735" s="18"/>
    </row>
    <row r="6736" spans="19:19" x14ac:dyDescent="0.25">
      <c r="S6736" s="18"/>
    </row>
    <row r="6737" spans="19:19" x14ac:dyDescent="0.25">
      <c r="S6737" s="18"/>
    </row>
    <row r="6738" spans="19:19" x14ac:dyDescent="0.25">
      <c r="S6738" s="18"/>
    </row>
    <row r="6739" spans="19:19" x14ac:dyDescent="0.25">
      <c r="S6739" s="18"/>
    </row>
    <row r="6740" spans="19:19" x14ac:dyDescent="0.25">
      <c r="S6740" s="18"/>
    </row>
    <row r="6741" spans="19:19" x14ac:dyDescent="0.25">
      <c r="S6741" s="18"/>
    </row>
    <row r="6742" spans="19:19" x14ac:dyDescent="0.25">
      <c r="S6742" s="18"/>
    </row>
    <row r="6743" spans="19:19" x14ac:dyDescent="0.25">
      <c r="S6743" s="18"/>
    </row>
    <row r="6744" spans="19:19" x14ac:dyDescent="0.25">
      <c r="S6744" s="18"/>
    </row>
    <row r="6745" spans="19:19" x14ac:dyDescent="0.25">
      <c r="S6745" s="18"/>
    </row>
    <row r="6746" spans="19:19" x14ac:dyDescent="0.25">
      <c r="S6746" s="18"/>
    </row>
    <row r="6747" spans="19:19" x14ac:dyDescent="0.25">
      <c r="S6747" s="18"/>
    </row>
    <row r="6748" spans="19:19" x14ac:dyDescent="0.25">
      <c r="S6748" s="18"/>
    </row>
    <row r="6749" spans="19:19" x14ac:dyDescent="0.25">
      <c r="S6749" s="18"/>
    </row>
    <row r="6750" spans="19:19" x14ac:dyDescent="0.25">
      <c r="S6750" s="18"/>
    </row>
    <row r="6751" spans="19:19" x14ac:dyDescent="0.25">
      <c r="S6751" s="18"/>
    </row>
    <row r="6752" spans="19:19" x14ac:dyDescent="0.25">
      <c r="S6752" s="18"/>
    </row>
    <row r="6753" spans="19:19" x14ac:dyDescent="0.25">
      <c r="S6753" s="18"/>
    </row>
    <row r="6754" spans="19:19" x14ac:dyDescent="0.25">
      <c r="S6754" s="18"/>
    </row>
    <row r="6755" spans="19:19" x14ac:dyDescent="0.25">
      <c r="S6755" s="18"/>
    </row>
    <row r="6756" spans="19:19" x14ac:dyDescent="0.25">
      <c r="S6756" s="18"/>
    </row>
    <row r="6757" spans="19:19" x14ac:dyDescent="0.25">
      <c r="S6757" s="18"/>
    </row>
    <row r="6758" spans="19:19" x14ac:dyDescent="0.25">
      <c r="S6758" s="18"/>
    </row>
    <row r="6759" spans="19:19" x14ac:dyDescent="0.25">
      <c r="S6759" s="18"/>
    </row>
    <row r="6760" spans="19:19" x14ac:dyDescent="0.25">
      <c r="S6760" s="18"/>
    </row>
    <row r="6761" spans="19:19" x14ac:dyDescent="0.25">
      <c r="S6761" s="18"/>
    </row>
    <row r="6762" spans="19:19" x14ac:dyDescent="0.25">
      <c r="S6762" s="18"/>
    </row>
    <row r="6763" spans="19:19" x14ac:dyDescent="0.25">
      <c r="S6763" s="18"/>
    </row>
    <row r="6764" spans="19:19" x14ac:dyDescent="0.25">
      <c r="S6764" s="18"/>
    </row>
    <row r="6765" spans="19:19" x14ac:dyDescent="0.25">
      <c r="S6765" s="18"/>
    </row>
    <row r="6766" spans="19:19" x14ac:dyDescent="0.25">
      <c r="S6766" s="18"/>
    </row>
    <row r="6767" spans="19:19" x14ac:dyDescent="0.25">
      <c r="S6767" s="18"/>
    </row>
    <row r="6768" spans="19:19" x14ac:dyDescent="0.25">
      <c r="S6768" s="18"/>
    </row>
    <row r="6769" spans="19:19" x14ac:dyDescent="0.25">
      <c r="S6769" s="18"/>
    </row>
    <row r="6770" spans="19:19" x14ac:dyDescent="0.25">
      <c r="S6770" s="18"/>
    </row>
    <row r="6771" spans="19:19" x14ac:dyDescent="0.25">
      <c r="S6771" s="18"/>
    </row>
    <row r="6772" spans="19:19" x14ac:dyDescent="0.25">
      <c r="S6772" s="18"/>
    </row>
    <row r="6773" spans="19:19" x14ac:dyDescent="0.25">
      <c r="S6773" s="18"/>
    </row>
    <row r="6774" spans="19:19" x14ac:dyDescent="0.25">
      <c r="S6774" s="18"/>
    </row>
    <row r="6775" spans="19:19" x14ac:dyDescent="0.25">
      <c r="S6775" s="18"/>
    </row>
    <row r="6776" spans="19:19" x14ac:dyDescent="0.25">
      <c r="S6776" s="18"/>
    </row>
    <row r="6777" spans="19:19" x14ac:dyDescent="0.25">
      <c r="S6777" s="18"/>
    </row>
    <row r="6778" spans="19:19" x14ac:dyDescent="0.25">
      <c r="S6778" s="18"/>
    </row>
    <row r="6779" spans="19:19" x14ac:dyDescent="0.25">
      <c r="S6779" s="18"/>
    </row>
    <row r="6780" spans="19:19" x14ac:dyDescent="0.25">
      <c r="S6780" s="18"/>
    </row>
    <row r="6781" spans="19:19" x14ac:dyDescent="0.25">
      <c r="S6781" s="18"/>
    </row>
    <row r="6782" spans="19:19" x14ac:dyDescent="0.25">
      <c r="S6782" s="18"/>
    </row>
    <row r="6783" spans="19:19" x14ac:dyDescent="0.25">
      <c r="S6783" s="18"/>
    </row>
    <row r="6784" spans="19:19" x14ac:dyDescent="0.25">
      <c r="S6784" s="18"/>
    </row>
    <row r="6785" spans="19:19" x14ac:dyDescent="0.25">
      <c r="S6785" s="18"/>
    </row>
    <row r="6786" spans="19:19" x14ac:dyDescent="0.25">
      <c r="S6786" s="18"/>
    </row>
    <row r="6787" spans="19:19" x14ac:dyDescent="0.25">
      <c r="S6787" s="18"/>
    </row>
    <row r="6788" spans="19:19" x14ac:dyDescent="0.25">
      <c r="S6788" s="18"/>
    </row>
    <row r="6789" spans="19:19" x14ac:dyDescent="0.25">
      <c r="S6789" s="18"/>
    </row>
    <row r="6790" spans="19:19" x14ac:dyDescent="0.25">
      <c r="S6790" s="18"/>
    </row>
    <row r="6791" spans="19:19" x14ac:dyDescent="0.25">
      <c r="S6791" s="18"/>
    </row>
    <row r="6792" spans="19:19" x14ac:dyDescent="0.25">
      <c r="S6792" s="18"/>
    </row>
    <row r="6793" spans="19:19" x14ac:dyDescent="0.25">
      <c r="S6793" s="18"/>
    </row>
    <row r="6794" spans="19:19" x14ac:dyDescent="0.25">
      <c r="S6794" s="18"/>
    </row>
    <row r="6795" spans="19:19" x14ac:dyDescent="0.25">
      <c r="S6795" s="18"/>
    </row>
    <row r="6796" spans="19:19" x14ac:dyDescent="0.25">
      <c r="S6796" s="18"/>
    </row>
    <row r="6797" spans="19:19" x14ac:dyDescent="0.25">
      <c r="S6797" s="18"/>
    </row>
    <row r="6798" spans="19:19" x14ac:dyDescent="0.25">
      <c r="S6798" s="18"/>
    </row>
    <row r="6799" spans="19:19" x14ac:dyDescent="0.25">
      <c r="S6799" s="18"/>
    </row>
    <row r="6800" spans="19:19" x14ac:dyDescent="0.25">
      <c r="S6800" s="18"/>
    </row>
    <row r="6801" spans="19:19" x14ac:dyDescent="0.25">
      <c r="S6801" s="18"/>
    </row>
    <row r="6802" spans="19:19" x14ac:dyDescent="0.25">
      <c r="S6802" s="18"/>
    </row>
    <row r="6803" spans="19:19" x14ac:dyDescent="0.25">
      <c r="S6803" s="18"/>
    </row>
    <row r="6804" spans="19:19" x14ac:dyDescent="0.25">
      <c r="S6804" s="18"/>
    </row>
    <row r="6805" spans="19:19" x14ac:dyDescent="0.25">
      <c r="S6805" s="18"/>
    </row>
    <row r="6806" spans="19:19" x14ac:dyDescent="0.25">
      <c r="S6806" s="18"/>
    </row>
    <row r="6807" spans="19:19" x14ac:dyDescent="0.25">
      <c r="S6807" s="18"/>
    </row>
    <row r="6808" spans="19:19" x14ac:dyDescent="0.25">
      <c r="S6808" s="18"/>
    </row>
    <row r="6809" spans="19:19" x14ac:dyDescent="0.25">
      <c r="S6809" s="18"/>
    </row>
    <row r="6810" spans="19:19" x14ac:dyDescent="0.25">
      <c r="S6810" s="18"/>
    </row>
    <row r="6811" spans="19:19" x14ac:dyDescent="0.25">
      <c r="S6811" s="18"/>
    </row>
    <row r="6812" spans="19:19" x14ac:dyDescent="0.25">
      <c r="S6812" s="18"/>
    </row>
    <row r="6813" spans="19:19" x14ac:dyDescent="0.25">
      <c r="S6813" s="18"/>
    </row>
    <row r="6814" spans="19:19" x14ac:dyDescent="0.25">
      <c r="S6814" s="18"/>
    </row>
    <row r="6815" spans="19:19" x14ac:dyDescent="0.25">
      <c r="S6815" s="18"/>
    </row>
    <row r="6816" spans="19:19" x14ac:dyDescent="0.25">
      <c r="S6816" s="18"/>
    </row>
    <row r="6817" spans="19:19" x14ac:dyDescent="0.25">
      <c r="S6817" s="18"/>
    </row>
    <row r="6818" spans="19:19" x14ac:dyDescent="0.25">
      <c r="S6818" s="18"/>
    </row>
    <row r="6819" spans="19:19" x14ac:dyDescent="0.25">
      <c r="S6819" s="18"/>
    </row>
    <row r="6820" spans="19:19" x14ac:dyDescent="0.25">
      <c r="S6820" s="18"/>
    </row>
    <row r="6821" spans="19:19" x14ac:dyDescent="0.25">
      <c r="S6821" s="18"/>
    </row>
    <row r="6822" spans="19:19" x14ac:dyDescent="0.25">
      <c r="S6822" s="18"/>
    </row>
    <row r="6823" spans="19:19" x14ac:dyDescent="0.25">
      <c r="S6823" s="18"/>
    </row>
    <row r="6824" spans="19:19" x14ac:dyDescent="0.25">
      <c r="S6824" s="18"/>
    </row>
    <row r="6825" spans="19:19" x14ac:dyDescent="0.25">
      <c r="S6825" s="18"/>
    </row>
    <row r="6826" spans="19:19" x14ac:dyDescent="0.25">
      <c r="S6826" s="18"/>
    </row>
    <row r="6827" spans="19:19" x14ac:dyDescent="0.25">
      <c r="S6827" s="18"/>
    </row>
    <row r="6828" spans="19:19" x14ac:dyDescent="0.25">
      <c r="S6828" s="18"/>
    </row>
    <row r="6829" spans="19:19" x14ac:dyDescent="0.25">
      <c r="S6829" s="18"/>
    </row>
    <row r="6830" spans="19:19" x14ac:dyDescent="0.25">
      <c r="S6830" s="18"/>
    </row>
    <row r="6831" spans="19:19" x14ac:dyDescent="0.25">
      <c r="S6831" s="18"/>
    </row>
    <row r="6832" spans="19:19" x14ac:dyDescent="0.25">
      <c r="S6832" s="18"/>
    </row>
    <row r="6833" spans="19:19" x14ac:dyDescent="0.25">
      <c r="S6833" s="18"/>
    </row>
    <row r="6834" spans="19:19" x14ac:dyDescent="0.25">
      <c r="S6834" s="18"/>
    </row>
    <row r="6835" spans="19:19" x14ac:dyDescent="0.25">
      <c r="S6835" s="18"/>
    </row>
    <row r="6836" spans="19:19" x14ac:dyDescent="0.25">
      <c r="S6836" s="18"/>
    </row>
    <row r="6837" spans="19:19" x14ac:dyDescent="0.25">
      <c r="S6837" s="18"/>
    </row>
    <row r="6838" spans="19:19" x14ac:dyDescent="0.25">
      <c r="S6838" s="18"/>
    </row>
    <row r="6839" spans="19:19" x14ac:dyDescent="0.25">
      <c r="S6839" s="18"/>
    </row>
    <row r="6840" spans="19:19" x14ac:dyDescent="0.25">
      <c r="S6840" s="18"/>
    </row>
    <row r="6841" spans="19:19" x14ac:dyDescent="0.25">
      <c r="S6841" s="18"/>
    </row>
    <row r="6842" spans="19:19" x14ac:dyDescent="0.25">
      <c r="S6842" s="18"/>
    </row>
    <row r="6843" spans="19:19" x14ac:dyDescent="0.25">
      <c r="S6843" s="18"/>
    </row>
    <row r="6844" spans="19:19" x14ac:dyDescent="0.25">
      <c r="S6844" s="18"/>
    </row>
    <row r="6845" spans="19:19" x14ac:dyDescent="0.25">
      <c r="S6845" s="18"/>
    </row>
    <row r="6846" spans="19:19" x14ac:dyDescent="0.25">
      <c r="S6846" s="18"/>
    </row>
    <row r="6847" spans="19:19" x14ac:dyDescent="0.25">
      <c r="S6847" s="18"/>
    </row>
    <row r="6848" spans="19:19" x14ac:dyDescent="0.25">
      <c r="S6848" s="18"/>
    </row>
    <row r="6849" spans="19:19" x14ac:dyDescent="0.25">
      <c r="S6849" s="18"/>
    </row>
    <row r="6850" spans="19:19" x14ac:dyDescent="0.25">
      <c r="S6850" s="18"/>
    </row>
    <row r="6851" spans="19:19" x14ac:dyDescent="0.25">
      <c r="S6851" s="18"/>
    </row>
    <row r="6852" spans="19:19" x14ac:dyDescent="0.25">
      <c r="S6852" s="18"/>
    </row>
    <row r="6853" spans="19:19" x14ac:dyDescent="0.25">
      <c r="S6853" s="18"/>
    </row>
    <row r="6854" spans="19:19" x14ac:dyDescent="0.25">
      <c r="S6854" s="18"/>
    </row>
    <row r="6855" spans="19:19" x14ac:dyDescent="0.25">
      <c r="S6855" s="18"/>
    </row>
    <row r="6856" spans="19:19" x14ac:dyDescent="0.25">
      <c r="S6856" s="18"/>
    </row>
    <row r="6857" spans="19:19" x14ac:dyDescent="0.25">
      <c r="S6857" s="18"/>
    </row>
    <row r="6858" spans="19:19" x14ac:dyDescent="0.25">
      <c r="S6858" s="18"/>
    </row>
    <row r="6859" spans="19:19" x14ac:dyDescent="0.25">
      <c r="S6859" s="18"/>
    </row>
    <row r="6860" spans="19:19" x14ac:dyDescent="0.25">
      <c r="S6860" s="18"/>
    </row>
    <row r="6861" spans="19:19" x14ac:dyDescent="0.25">
      <c r="S6861" s="18"/>
    </row>
    <row r="6862" spans="19:19" x14ac:dyDescent="0.25">
      <c r="S6862" s="18"/>
    </row>
    <row r="6863" spans="19:19" x14ac:dyDescent="0.25">
      <c r="S6863" s="18"/>
    </row>
    <row r="6864" spans="19:19" x14ac:dyDescent="0.25">
      <c r="S6864" s="18"/>
    </row>
    <row r="6865" spans="19:19" x14ac:dyDescent="0.25">
      <c r="S6865" s="18"/>
    </row>
    <row r="6866" spans="19:19" x14ac:dyDescent="0.25">
      <c r="S6866" s="18"/>
    </row>
    <row r="6867" spans="19:19" x14ac:dyDescent="0.25">
      <c r="S6867" s="18"/>
    </row>
    <row r="6868" spans="19:19" x14ac:dyDescent="0.25">
      <c r="S6868" s="18"/>
    </row>
    <row r="6869" spans="19:19" x14ac:dyDescent="0.25">
      <c r="S6869" s="18"/>
    </row>
    <row r="6870" spans="19:19" x14ac:dyDescent="0.25">
      <c r="S6870" s="18"/>
    </row>
    <row r="6871" spans="19:19" x14ac:dyDescent="0.25">
      <c r="S6871" s="18"/>
    </row>
    <row r="6872" spans="19:19" x14ac:dyDescent="0.25">
      <c r="S6872" s="18"/>
    </row>
    <row r="6873" spans="19:19" x14ac:dyDescent="0.25">
      <c r="S6873" s="18"/>
    </row>
    <row r="6874" spans="19:19" x14ac:dyDescent="0.25">
      <c r="S6874" s="18"/>
    </row>
    <row r="6875" spans="19:19" x14ac:dyDescent="0.25">
      <c r="S6875" s="18"/>
    </row>
    <row r="6876" spans="19:19" x14ac:dyDescent="0.25">
      <c r="S6876" s="18"/>
    </row>
    <row r="6877" spans="19:19" x14ac:dyDescent="0.25">
      <c r="S6877" s="18"/>
    </row>
    <row r="6878" spans="19:19" x14ac:dyDescent="0.25">
      <c r="S6878" s="18"/>
    </row>
    <row r="6879" spans="19:19" x14ac:dyDescent="0.25">
      <c r="S6879" s="18"/>
    </row>
    <row r="6880" spans="19:19" x14ac:dyDescent="0.25">
      <c r="S6880" s="18"/>
    </row>
    <row r="6881" spans="19:19" x14ac:dyDescent="0.25">
      <c r="S6881" s="18"/>
    </row>
    <row r="6882" spans="19:19" x14ac:dyDescent="0.25">
      <c r="S6882" s="18"/>
    </row>
    <row r="6883" spans="19:19" x14ac:dyDescent="0.25">
      <c r="S6883" s="18"/>
    </row>
    <row r="6884" spans="19:19" x14ac:dyDescent="0.25">
      <c r="S6884" s="18"/>
    </row>
    <row r="6885" spans="19:19" x14ac:dyDescent="0.25">
      <c r="S6885" s="18"/>
    </row>
    <row r="6886" spans="19:19" x14ac:dyDescent="0.25">
      <c r="S6886" s="18"/>
    </row>
    <row r="6887" spans="19:19" x14ac:dyDescent="0.25">
      <c r="S6887" s="18"/>
    </row>
    <row r="6888" spans="19:19" x14ac:dyDescent="0.25">
      <c r="S6888" s="18"/>
    </row>
    <row r="6889" spans="19:19" x14ac:dyDescent="0.25">
      <c r="S6889" s="18"/>
    </row>
    <row r="6890" spans="19:19" x14ac:dyDescent="0.25">
      <c r="S6890" s="18"/>
    </row>
    <row r="6891" spans="19:19" x14ac:dyDescent="0.25">
      <c r="S6891" s="18"/>
    </row>
    <row r="6892" spans="19:19" x14ac:dyDescent="0.25">
      <c r="S6892" s="18"/>
    </row>
    <row r="6893" spans="19:19" x14ac:dyDescent="0.25">
      <c r="S6893" s="18"/>
    </row>
    <row r="6894" spans="19:19" x14ac:dyDescent="0.25">
      <c r="S6894" s="18"/>
    </row>
    <row r="6895" spans="19:19" x14ac:dyDescent="0.25">
      <c r="S6895" s="18"/>
    </row>
    <row r="6896" spans="19:19" x14ac:dyDescent="0.25">
      <c r="S6896" s="18"/>
    </row>
    <row r="6897" spans="19:19" x14ac:dyDescent="0.25">
      <c r="S6897" s="18"/>
    </row>
    <row r="6898" spans="19:19" x14ac:dyDescent="0.25">
      <c r="S6898" s="18"/>
    </row>
    <row r="6899" spans="19:19" x14ac:dyDescent="0.25">
      <c r="S6899" s="18"/>
    </row>
    <row r="6900" spans="19:19" x14ac:dyDescent="0.25">
      <c r="S6900" s="18"/>
    </row>
    <row r="6901" spans="19:19" x14ac:dyDescent="0.25">
      <c r="S6901" s="18"/>
    </row>
    <row r="6902" spans="19:19" x14ac:dyDescent="0.25">
      <c r="S6902" s="18"/>
    </row>
    <row r="6903" spans="19:19" x14ac:dyDescent="0.25">
      <c r="S6903" s="18"/>
    </row>
    <row r="6904" spans="19:19" x14ac:dyDescent="0.25">
      <c r="S6904" s="18"/>
    </row>
    <row r="6905" spans="19:19" x14ac:dyDescent="0.25">
      <c r="S6905" s="18"/>
    </row>
    <row r="6906" spans="19:19" x14ac:dyDescent="0.25">
      <c r="S6906" s="18"/>
    </row>
    <row r="6907" spans="19:19" x14ac:dyDescent="0.25">
      <c r="S6907" s="18"/>
    </row>
    <row r="6908" spans="19:19" x14ac:dyDescent="0.25">
      <c r="S6908" s="18"/>
    </row>
    <row r="6909" spans="19:19" x14ac:dyDescent="0.25">
      <c r="S6909" s="18"/>
    </row>
    <row r="6910" spans="19:19" x14ac:dyDescent="0.25">
      <c r="S6910" s="18"/>
    </row>
    <row r="6911" spans="19:19" x14ac:dyDescent="0.25">
      <c r="S6911" s="18"/>
    </row>
    <row r="6912" spans="19:19" x14ac:dyDescent="0.25">
      <c r="S6912" s="18"/>
    </row>
    <row r="6913" spans="19:19" x14ac:dyDescent="0.25">
      <c r="S6913" s="18"/>
    </row>
    <row r="6914" spans="19:19" x14ac:dyDescent="0.25">
      <c r="S6914" s="18"/>
    </row>
    <row r="6915" spans="19:19" x14ac:dyDescent="0.25">
      <c r="S6915" s="18"/>
    </row>
    <row r="6916" spans="19:19" x14ac:dyDescent="0.25">
      <c r="S6916" s="18"/>
    </row>
    <row r="6917" spans="19:19" x14ac:dyDescent="0.25">
      <c r="S6917" s="18"/>
    </row>
    <row r="6918" spans="19:19" x14ac:dyDescent="0.25">
      <c r="S6918" s="18"/>
    </row>
    <row r="6919" spans="19:19" x14ac:dyDescent="0.25">
      <c r="S6919" s="18"/>
    </row>
    <row r="6920" spans="19:19" x14ac:dyDescent="0.25">
      <c r="S6920" s="18"/>
    </row>
    <row r="6921" spans="19:19" x14ac:dyDescent="0.25">
      <c r="S6921" s="18"/>
    </row>
    <row r="6922" spans="19:19" x14ac:dyDescent="0.25">
      <c r="S6922" s="18"/>
    </row>
    <row r="6923" spans="19:19" x14ac:dyDescent="0.25">
      <c r="S6923" s="18"/>
    </row>
    <row r="6924" spans="19:19" x14ac:dyDescent="0.25">
      <c r="S6924" s="18"/>
    </row>
    <row r="6925" spans="19:19" x14ac:dyDescent="0.25">
      <c r="S6925" s="18"/>
    </row>
    <row r="6926" spans="19:19" x14ac:dyDescent="0.25">
      <c r="S6926" s="18"/>
    </row>
    <row r="6927" spans="19:19" x14ac:dyDescent="0.25">
      <c r="S6927" s="18"/>
    </row>
    <row r="6928" spans="19:19" x14ac:dyDescent="0.25">
      <c r="S6928" s="18"/>
    </row>
    <row r="6929" spans="19:19" x14ac:dyDescent="0.25">
      <c r="S6929" s="18"/>
    </row>
    <row r="6930" spans="19:19" x14ac:dyDescent="0.25">
      <c r="S6930" s="18"/>
    </row>
    <row r="6931" spans="19:19" x14ac:dyDescent="0.25">
      <c r="S6931" s="18"/>
    </row>
    <row r="6932" spans="19:19" x14ac:dyDescent="0.25">
      <c r="S6932" s="18"/>
    </row>
    <row r="6933" spans="19:19" x14ac:dyDescent="0.25">
      <c r="S6933" s="18"/>
    </row>
    <row r="6934" spans="19:19" x14ac:dyDescent="0.25">
      <c r="S6934" s="18"/>
    </row>
    <row r="6935" spans="19:19" x14ac:dyDescent="0.25">
      <c r="S6935" s="18"/>
    </row>
    <row r="6936" spans="19:19" x14ac:dyDescent="0.25">
      <c r="S6936" s="18"/>
    </row>
    <row r="6937" spans="19:19" x14ac:dyDescent="0.25">
      <c r="S6937" s="18"/>
    </row>
    <row r="6938" spans="19:19" x14ac:dyDescent="0.25">
      <c r="S6938" s="18"/>
    </row>
    <row r="6939" spans="19:19" x14ac:dyDescent="0.25">
      <c r="S6939" s="18"/>
    </row>
    <row r="6940" spans="19:19" x14ac:dyDescent="0.25">
      <c r="S6940" s="18"/>
    </row>
    <row r="6941" spans="19:19" x14ac:dyDescent="0.25">
      <c r="S6941" s="18"/>
    </row>
    <row r="6942" spans="19:19" x14ac:dyDescent="0.25">
      <c r="S6942" s="18"/>
    </row>
    <row r="6943" spans="19:19" x14ac:dyDescent="0.25">
      <c r="S6943" s="18"/>
    </row>
    <row r="6944" spans="19:19" x14ac:dyDescent="0.25">
      <c r="S6944" s="18"/>
    </row>
    <row r="6945" spans="19:19" x14ac:dyDescent="0.25">
      <c r="S6945" s="18"/>
    </row>
    <row r="6946" spans="19:19" x14ac:dyDescent="0.25">
      <c r="S6946" s="18"/>
    </row>
    <row r="6947" spans="19:19" x14ac:dyDescent="0.25">
      <c r="S6947" s="18"/>
    </row>
    <row r="6948" spans="19:19" x14ac:dyDescent="0.25">
      <c r="S6948" s="18"/>
    </row>
    <row r="6949" spans="19:19" x14ac:dyDescent="0.25">
      <c r="S6949" s="18"/>
    </row>
    <row r="6950" spans="19:19" x14ac:dyDescent="0.25">
      <c r="S6950" s="18"/>
    </row>
    <row r="6951" spans="19:19" x14ac:dyDescent="0.25">
      <c r="S6951" s="18"/>
    </row>
    <row r="6952" spans="19:19" x14ac:dyDescent="0.25">
      <c r="S6952" s="18"/>
    </row>
    <row r="6953" spans="19:19" x14ac:dyDescent="0.25">
      <c r="S6953" s="18"/>
    </row>
    <row r="6954" spans="19:19" x14ac:dyDescent="0.25">
      <c r="S6954" s="18"/>
    </row>
    <row r="6955" spans="19:19" x14ac:dyDescent="0.25">
      <c r="S6955" s="18"/>
    </row>
    <row r="6956" spans="19:19" x14ac:dyDescent="0.25">
      <c r="S6956" s="18"/>
    </row>
    <row r="6957" spans="19:19" x14ac:dyDescent="0.25">
      <c r="S6957" s="18"/>
    </row>
    <row r="6958" spans="19:19" x14ac:dyDescent="0.25">
      <c r="S6958" s="18"/>
    </row>
    <row r="6959" spans="19:19" x14ac:dyDescent="0.25">
      <c r="S6959" s="18"/>
    </row>
    <row r="6960" spans="19:19" x14ac:dyDescent="0.25">
      <c r="S6960" s="18"/>
    </row>
    <row r="6961" spans="19:19" x14ac:dyDescent="0.25">
      <c r="S6961" s="18"/>
    </row>
    <row r="6962" spans="19:19" x14ac:dyDescent="0.25">
      <c r="S6962" s="18"/>
    </row>
    <row r="6963" spans="19:19" x14ac:dyDescent="0.25">
      <c r="S6963" s="18"/>
    </row>
    <row r="6964" spans="19:19" x14ac:dyDescent="0.25">
      <c r="S6964" s="18"/>
    </row>
    <row r="6965" spans="19:19" x14ac:dyDescent="0.25">
      <c r="S6965" s="18"/>
    </row>
    <row r="6966" spans="19:19" x14ac:dyDescent="0.25">
      <c r="S6966" s="18"/>
    </row>
    <row r="6967" spans="19:19" x14ac:dyDescent="0.25">
      <c r="S6967" s="18"/>
    </row>
    <row r="6968" spans="19:19" x14ac:dyDescent="0.25">
      <c r="S6968" s="18"/>
    </row>
    <row r="6969" spans="19:19" x14ac:dyDescent="0.25">
      <c r="S6969" s="18"/>
    </row>
    <row r="6970" spans="19:19" x14ac:dyDescent="0.25">
      <c r="S6970" s="18"/>
    </row>
    <row r="6971" spans="19:19" x14ac:dyDescent="0.25">
      <c r="S6971" s="18"/>
    </row>
    <row r="6972" spans="19:19" x14ac:dyDescent="0.25">
      <c r="S6972" s="18"/>
    </row>
    <row r="6973" spans="19:19" x14ac:dyDescent="0.25">
      <c r="S6973" s="18"/>
    </row>
    <row r="6974" spans="19:19" x14ac:dyDescent="0.25">
      <c r="S6974" s="18"/>
    </row>
    <row r="6975" spans="19:19" x14ac:dyDescent="0.25">
      <c r="S6975" s="18"/>
    </row>
    <row r="6976" spans="19:19" x14ac:dyDescent="0.25">
      <c r="S6976" s="18"/>
    </row>
    <row r="6977" spans="19:19" x14ac:dyDescent="0.25">
      <c r="S6977" s="18"/>
    </row>
    <row r="6978" spans="19:19" x14ac:dyDescent="0.25">
      <c r="S6978" s="18"/>
    </row>
    <row r="6979" spans="19:19" x14ac:dyDescent="0.25">
      <c r="S6979" s="18"/>
    </row>
    <row r="6980" spans="19:19" x14ac:dyDescent="0.25">
      <c r="S6980" s="18"/>
    </row>
    <row r="6981" spans="19:19" x14ac:dyDescent="0.25">
      <c r="S6981" s="18"/>
    </row>
    <row r="6982" spans="19:19" x14ac:dyDescent="0.25">
      <c r="S6982" s="18"/>
    </row>
    <row r="6983" spans="19:19" x14ac:dyDescent="0.25">
      <c r="S6983" s="18"/>
    </row>
    <row r="6984" spans="19:19" x14ac:dyDescent="0.25">
      <c r="S6984" s="18"/>
    </row>
    <row r="6985" spans="19:19" x14ac:dyDescent="0.25">
      <c r="S6985" s="18"/>
    </row>
    <row r="6986" spans="19:19" x14ac:dyDescent="0.25">
      <c r="S6986" s="18"/>
    </row>
    <row r="6987" spans="19:19" x14ac:dyDescent="0.25">
      <c r="S6987" s="18"/>
    </row>
    <row r="6988" spans="19:19" x14ac:dyDescent="0.25">
      <c r="S6988" s="18"/>
    </row>
    <row r="6989" spans="19:19" x14ac:dyDescent="0.25">
      <c r="S6989" s="18"/>
    </row>
    <row r="6990" spans="19:19" x14ac:dyDescent="0.25">
      <c r="S6990" s="18"/>
    </row>
    <row r="6991" spans="19:19" x14ac:dyDescent="0.25">
      <c r="S6991" s="18"/>
    </row>
    <row r="6992" spans="19:19" x14ac:dyDescent="0.25">
      <c r="S6992" s="18"/>
    </row>
    <row r="6993" spans="19:19" x14ac:dyDescent="0.25">
      <c r="S6993" s="18"/>
    </row>
    <row r="6994" spans="19:19" x14ac:dyDescent="0.25">
      <c r="S6994" s="18"/>
    </row>
    <row r="6995" spans="19:19" x14ac:dyDescent="0.25">
      <c r="S6995" s="18"/>
    </row>
    <row r="6996" spans="19:19" x14ac:dyDescent="0.25">
      <c r="S6996" s="18"/>
    </row>
    <row r="6997" spans="19:19" x14ac:dyDescent="0.25">
      <c r="S6997" s="18"/>
    </row>
    <row r="6998" spans="19:19" x14ac:dyDescent="0.25">
      <c r="S6998" s="18"/>
    </row>
    <row r="6999" spans="19:19" x14ac:dyDescent="0.25">
      <c r="S6999" s="18"/>
    </row>
    <row r="7000" spans="19:19" x14ac:dyDescent="0.25">
      <c r="S7000" s="18"/>
    </row>
    <row r="7001" spans="19:19" x14ac:dyDescent="0.25">
      <c r="S7001" s="18"/>
    </row>
    <row r="7002" spans="19:19" x14ac:dyDescent="0.25">
      <c r="S7002" s="18"/>
    </row>
    <row r="7003" spans="19:19" x14ac:dyDescent="0.25">
      <c r="S7003" s="18"/>
    </row>
    <row r="7004" spans="19:19" x14ac:dyDescent="0.25">
      <c r="S7004" s="18"/>
    </row>
    <row r="7005" spans="19:19" x14ac:dyDescent="0.25">
      <c r="S7005" s="18"/>
    </row>
    <row r="7006" spans="19:19" x14ac:dyDescent="0.25">
      <c r="S7006" s="18"/>
    </row>
    <row r="7007" spans="19:19" x14ac:dyDescent="0.25">
      <c r="S7007" s="18"/>
    </row>
    <row r="7008" spans="19:19" x14ac:dyDescent="0.25">
      <c r="S7008" s="18"/>
    </row>
    <row r="7009" spans="19:19" x14ac:dyDescent="0.25">
      <c r="S7009" s="18"/>
    </row>
    <row r="7010" spans="19:19" x14ac:dyDescent="0.25">
      <c r="S7010" s="18"/>
    </row>
    <row r="7011" spans="19:19" x14ac:dyDescent="0.25">
      <c r="S7011" s="18"/>
    </row>
    <row r="7012" spans="19:19" x14ac:dyDescent="0.25">
      <c r="S7012" s="18"/>
    </row>
    <row r="7013" spans="19:19" x14ac:dyDescent="0.25">
      <c r="S7013" s="18"/>
    </row>
    <row r="7014" spans="19:19" x14ac:dyDescent="0.25">
      <c r="S7014" s="18"/>
    </row>
    <row r="7015" spans="19:19" x14ac:dyDescent="0.25">
      <c r="S7015" s="18"/>
    </row>
    <row r="7016" spans="19:19" x14ac:dyDescent="0.25">
      <c r="S7016" s="18"/>
    </row>
    <row r="7017" spans="19:19" x14ac:dyDescent="0.25">
      <c r="S7017" s="18"/>
    </row>
    <row r="7018" spans="19:19" x14ac:dyDescent="0.25">
      <c r="S7018" s="18"/>
    </row>
    <row r="7019" spans="19:19" x14ac:dyDescent="0.25">
      <c r="S7019" s="18"/>
    </row>
    <row r="7020" spans="19:19" x14ac:dyDescent="0.25">
      <c r="S7020" s="18"/>
    </row>
    <row r="7021" spans="19:19" x14ac:dyDescent="0.25">
      <c r="S7021" s="18"/>
    </row>
    <row r="7022" spans="19:19" x14ac:dyDescent="0.25">
      <c r="S7022" s="18"/>
    </row>
    <row r="7023" spans="19:19" x14ac:dyDescent="0.25">
      <c r="S7023" s="18"/>
    </row>
    <row r="7024" spans="19:19" x14ac:dyDescent="0.25">
      <c r="S7024" s="18"/>
    </row>
    <row r="7025" spans="19:19" x14ac:dyDescent="0.25">
      <c r="S7025" s="18"/>
    </row>
    <row r="7026" spans="19:19" x14ac:dyDescent="0.25">
      <c r="S7026" s="18"/>
    </row>
    <row r="7027" spans="19:19" x14ac:dyDescent="0.25">
      <c r="S7027" s="18"/>
    </row>
    <row r="7028" spans="19:19" x14ac:dyDescent="0.25">
      <c r="S7028" s="18"/>
    </row>
    <row r="7029" spans="19:19" x14ac:dyDescent="0.25">
      <c r="S7029" s="18"/>
    </row>
    <row r="7030" spans="19:19" x14ac:dyDescent="0.25">
      <c r="S7030" s="18"/>
    </row>
    <row r="7031" spans="19:19" x14ac:dyDescent="0.25">
      <c r="S7031" s="18"/>
    </row>
    <row r="7032" spans="19:19" x14ac:dyDescent="0.25">
      <c r="S7032" s="18"/>
    </row>
    <row r="7033" spans="19:19" x14ac:dyDescent="0.25">
      <c r="S7033" s="18"/>
    </row>
    <row r="7034" spans="19:19" x14ac:dyDescent="0.25">
      <c r="S7034" s="18"/>
    </row>
    <row r="7035" spans="19:19" x14ac:dyDescent="0.25">
      <c r="S7035" s="18"/>
    </row>
    <row r="7036" spans="19:19" x14ac:dyDescent="0.25">
      <c r="S7036" s="18"/>
    </row>
    <row r="7037" spans="19:19" x14ac:dyDescent="0.25">
      <c r="S7037" s="18"/>
    </row>
    <row r="7038" spans="19:19" x14ac:dyDescent="0.25">
      <c r="S7038" s="18"/>
    </row>
    <row r="7039" spans="19:19" x14ac:dyDescent="0.25">
      <c r="S7039" s="18"/>
    </row>
    <row r="7040" spans="19:19" x14ac:dyDescent="0.25">
      <c r="S7040" s="18"/>
    </row>
    <row r="7041" spans="19:19" x14ac:dyDescent="0.25">
      <c r="S7041" s="18"/>
    </row>
    <row r="7042" spans="19:19" x14ac:dyDescent="0.25">
      <c r="S7042" s="18"/>
    </row>
    <row r="7043" spans="19:19" x14ac:dyDescent="0.25">
      <c r="S7043" s="18"/>
    </row>
    <row r="7044" spans="19:19" x14ac:dyDescent="0.25">
      <c r="S7044" s="18"/>
    </row>
    <row r="7045" spans="19:19" x14ac:dyDescent="0.25">
      <c r="S7045" s="18"/>
    </row>
    <row r="7046" spans="19:19" x14ac:dyDescent="0.25">
      <c r="S7046" s="18"/>
    </row>
    <row r="7047" spans="19:19" x14ac:dyDescent="0.25">
      <c r="S7047" s="18"/>
    </row>
    <row r="7048" spans="19:19" x14ac:dyDescent="0.25">
      <c r="S7048" s="18"/>
    </row>
    <row r="7049" spans="19:19" x14ac:dyDescent="0.25">
      <c r="S7049" s="18"/>
    </row>
    <row r="7050" spans="19:19" x14ac:dyDescent="0.25">
      <c r="S7050" s="18"/>
    </row>
    <row r="7051" spans="19:19" x14ac:dyDescent="0.25">
      <c r="S7051" s="18"/>
    </row>
    <row r="7052" spans="19:19" x14ac:dyDescent="0.25">
      <c r="S7052" s="18"/>
    </row>
    <row r="7053" spans="19:19" x14ac:dyDescent="0.25">
      <c r="S7053" s="18"/>
    </row>
    <row r="7054" spans="19:19" x14ac:dyDescent="0.25">
      <c r="S7054" s="18"/>
    </row>
    <row r="7055" spans="19:19" x14ac:dyDescent="0.25">
      <c r="S7055" s="18"/>
    </row>
    <row r="7056" spans="19:19" x14ac:dyDescent="0.25">
      <c r="S7056" s="18"/>
    </row>
    <row r="7057" spans="19:19" x14ac:dyDescent="0.25">
      <c r="S7057" s="18"/>
    </row>
    <row r="7058" spans="19:19" x14ac:dyDescent="0.25">
      <c r="S7058" s="18"/>
    </row>
    <row r="7059" spans="19:19" x14ac:dyDescent="0.25">
      <c r="S7059" s="18"/>
    </row>
    <row r="7060" spans="19:19" x14ac:dyDescent="0.25">
      <c r="S7060" s="18"/>
    </row>
    <row r="7061" spans="19:19" x14ac:dyDescent="0.25">
      <c r="S7061" s="18"/>
    </row>
    <row r="7062" spans="19:19" x14ac:dyDescent="0.25">
      <c r="S7062" s="18"/>
    </row>
    <row r="7063" spans="19:19" x14ac:dyDescent="0.25">
      <c r="S7063" s="18"/>
    </row>
    <row r="7064" spans="19:19" x14ac:dyDescent="0.25">
      <c r="S7064" s="18"/>
    </row>
    <row r="7065" spans="19:19" x14ac:dyDescent="0.25">
      <c r="S7065" s="18"/>
    </row>
    <row r="7066" spans="19:19" x14ac:dyDescent="0.25">
      <c r="S7066" s="18"/>
    </row>
    <row r="7067" spans="19:19" x14ac:dyDescent="0.25">
      <c r="S7067" s="18"/>
    </row>
    <row r="7068" spans="19:19" x14ac:dyDescent="0.25">
      <c r="S7068" s="18"/>
    </row>
    <row r="7069" spans="19:19" x14ac:dyDescent="0.25">
      <c r="S7069" s="18"/>
    </row>
    <row r="7070" spans="19:19" x14ac:dyDescent="0.25">
      <c r="S7070" s="18"/>
    </row>
    <row r="7071" spans="19:19" x14ac:dyDescent="0.25">
      <c r="S7071" s="18"/>
    </row>
    <row r="7072" spans="19:19" x14ac:dyDescent="0.25">
      <c r="S7072" s="18"/>
    </row>
    <row r="7073" spans="19:19" x14ac:dyDescent="0.25">
      <c r="S7073" s="18"/>
    </row>
    <row r="7074" spans="19:19" x14ac:dyDescent="0.25">
      <c r="S7074" s="18"/>
    </row>
    <row r="7075" spans="19:19" x14ac:dyDescent="0.25">
      <c r="S7075" s="18"/>
    </row>
    <row r="7076" spans="19:19" x14ac:dyDescent="0.25">
      <c r="S7076" s="18"/>
    </row>
    <row r="7077" spans="19:19" x14ac:dyDescent="0.25">
      <c r="S7077" s="18"/>
    </row>
    <row r="7078" spans="19:19" x14ac:dyDescent="0.25">
      <c r="S7078" s="18"/>
    </row>
    <row r="7079" spans="19:19" x14ac:dyDescent="0.25">
      <c r="S7079" s="18"/>
    </row>
    <row r="7080" spans="19:19" x14ac:dyDescent="0.25">
      <c r="S7080" s="18"/>
    </row>
    <row r="7081" spans="19:19" x14ac:dyDescent="0.25">
      <c r="S7081" s="18"/>
    </row>
    <row r="7082" spans="19:19" x14ac:dyDescent="0.25">
      <c r="S7082" s="18"/>
    </row>
    <row r="7083" spans="19:19" x14ac:dyDescent="0.25">
      <c r="S7083" s="18"/>
    </row>
    <row r="7084" spans="19:19" x14ac:dyDescent="0.25">
      <c r="S7084" s="18"/>
    </row>
    <row r="7085" spans="19:19" x14ac:dyDescent="0.25">
      <c r="S7085" s="18"/>
    </row>
    <row r="7086" spans="19:19" x14ac:dyDescent="0.25">
      <c r="S7086" s="18"/>
    </row>
    <row r="7087" spans="19:19" x14ac:dyDescent="0.25">
      <c r="S7087" s="18"/>
    </row>
    <row r="7088" spans="19:19" x14ac:dyDescent="0.25">
      <c r="S7088" s="18"/>
    </row>
    <row r="7089" spans="19:19" x14ac:dyDescent="0.25">
      <c r="S7089" s="18"/>
    </row>
    <row r="7090" spans="19:19" x14ac:dyDescent="0.25">
      <c r="S7090" s="18"/>
    </row>
    <row r="7091" spans="19:19" x14ac:dyDescent="0.25">
      <c r="S7091" s="18"/>
    </row>
    <row r="7092" spans="19:19" x14ac:dyDescent="0.25">
      <c r="S7092" s="18"/>
    </row>
    <row r="7093" spans="19:19" x14ac:dyDescent="0.25">
      <c r="S7093" s="18"/>
    </row>
    <row r="7094" spans="19:19" x14ac:dyDescent="0.25">
      <c r="S7094" s="18"/>
    </row>
    <row r="7095" spans="19:19" x14ac:dyDescent="0.25">
      <c r="S7095" s="18"/>
    </row>
    <row r="7096" spans="19:19" x14ac:dyDescent="0.25">
      <c r="S7096" s="18"/>
    </row>
    <row r="7097" spans="19:19" x14ac:dyDescent="0.25">
      <c r="S7097" s="18"/>
    </row>
    <row r="7098" spans="19:19" x14ac:dyDescent="0.25">
      <c r="S7098" s="18"/>
    </row>
    <row r="7099" spans="19:19" x14ac:dyDescent="0.25">
      <c r="S7099" s="18"/>
    </row>
    <row r="7100" spans="19:19" x14ac:dyDescent="0.25">
      <c r="S7100" s="18"/>
    </row>
    <row r="7101" spans="19:19" x14ac:dyDescent="0.25">
      <c r="S7101" s="18"/>
    </row>
    <row r="7102" spans="19:19" x14ac:dyDescent="0.25">
      <c r="S7102" s="18"/>
    </row>
    <row r="7103" spans="19:19" x14ac:dyDescent="0.25">
      <c r="S7103" s="18"/>
    </row>
    <row r="7104" spans="19:19" x14ac:dyDescent="0.25">
      <c r="S7104" s="18"/>
    </row>
    <row r="7105" spans="19:19" x14ac:dyDescent="0.25">
      <c r="S7105" s="18"/>
    </row>
    <row r="7106" spans="19:19" x14ac:dyDescent="0.25">
      <c r="S7106" s="18"/>
    </row>
    <row r="7107" spans="19:19" x14ac:dyDescent="0.25">
      <c r="S7107" s="18"/>
    </row>
    <row r="7108" spans="19:19" x14ac:dyDescent="0.25">
      <c r="S7108" s="18"/>
    </row>
    <row r="7109" spans="19:19" x14ac:dyDescent="0.25">
      <c r="S7109" s="18"/>
    </row>
    <row r="7110" spans="19:19" x14ac:dyDescent="0.25">
      <c r="S7110" s="18"/>
    </row>
    <row r="7111" spans="19:19" x14ac:dyDescent="0.25">
      <c r="S7111" s="18"/>
    </row>
    <row r="7112" spans="19:19" x14ac:dyDescent="0.25">
      <c r="S7112" s="18"/>
    </row>
  </sheetData>
  <sheetProtection algorithmName="SHA-512" hashValue="RBa9JZX+rubhnjx2/UQX1/L7VTXH9rujLUiZudTULIbJRcC6eAj98sDjb6ywZH96CFVn3sICOHOoFy5EcbQgNA==" saltValue="Ue+o912SXxO0Wsb+R9eslw==" spinCount="100000" sheet="1" objects="1" scenarios="1"/>
  <mergeCells count="5">
    <mergeCell ref="A5:H5"/>
    <mergeCell ref="I2:R2"/>
    <mergeCell ref="I3:R3"/>
    <mergeCell ref="B4:D4"/>
    <mergeCell ref="I4:R4"/>
  </mergeCells>
  <dataValidations count="1">
    <dataValidation type="decimal" allowBlank="1" error="Please insert a whole number only." sqref="S7:X28" xr:uid="{952E837B-0289-44BF-BDEA-CB8E4E843630}">
      <formula1>0</formula1>
      <formula2>1000000000</formula2>
    </dataValidation>
  </dataValidations>
  <pageMargins left="0.7" right="0.7" top="0.75" bottom="0.75" header="0.3" footer="0.3"/>
  <pageSetup paperSize="5" scale="97" orientation="landscape" r:id="rId1"/>
  <rowBreaks count="1" manualBreakCount="1">
    <brk id="29" max="16383" man="1"/>
  </rowBreaks>
  <ignoredErrors>
    <ignoredError sqref="S28:W28 S8:W8 S9:W9 S10:W10 S11:W11 S12:W12 S13:W13 S14:W14 S15:W15 S16:W16 S17:W17 S18:W18 S19:W19 S20:W20 S21:W21 S22:W22 S23:W23 S24:W24 S25:W25 S26:W26 S27:W27 X7:X28 S7 T7:W7" unlockedFormula="1"/>
    <ignoredError sqref="A7:A2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73C8E-DC05-416F-B876-748229FD6C35}">
  <sheetPr>
    <tabColor rgb="FF92D050"/>
  </sheetPr>
  <dimension ref="A1:P1078"/>
  <sheetViews>
    <sheetView topLeftCell="E143" zoomScale="85" zoomScaleNormal="85" workbookViewId="0">
      <selection activeCell="J183" sqref="J183"/>
    </sheetView>
  </sheetViews>
  <sheetFormatPr defaultColWidth="9.140625" defaultRowHeight="15" x14ac:dyDescent="0.25"/>
  <cols>
    <col min="1" max="1" width="15" style="1" customWidth="1"/>
    <col min="2" max="2" width="16.140625" style="1" customWidth="1"/>
    <col min="3" max="3" width="39.28515625" style="122" customWidth="1"/>
    <col min="4" max="4" width="27.85546875" style="14" customWidth="1"/>
    <col min="5" max="5" width="13" style="184" customWidth="1"/>
    <col min="6" max="8" width="20.7109375" style="1" customWidth="1"/>
    <col min="9" max="9" width="20.5703125" style="1" bestFit="1" customWidth="1"/>
    <col min="10" max="10" width="23.5703125" style="1" customWidth="1"/>
    <col min="11" max="12" width="21.28515625" style="1" customWidth="1"/>
    <col min="13" max="13" width="22.28515625" style="1" customWidth="1"/>
    <col min="14" max="15" width="21.28515625" style="1" customWidth="1"/>
    <col min="16" max="16" width="20.140625" style="1" customWidth="1"/>
    <col min="17" max="16384" width="9.140625" style="1"/>
  </cols>
  <sheetData>
    <row r="1" spans="1:16" ht="15.75" customHeight="1" x14ac:dyDescent="0.25">
      <c r="A1" s="22" t="s">
        <v>228</v>
      </c>
      <c r="B1" s="22"/>
      <c r="C1" s="17"/>
      <c r="D1" s="22"/>
      <c r="E1" s="17"/>
      <c r="F1" s="17"/>
      <c r="G1" s="17"/>
      <c r="H1" s="26"/>
      <c r="I1" s="26"/>
      <c r="J1" s="26"/>
    </row>
    <row r="2" spans="1:16" ht="15.75" customHeight="1" x14ac:dyDescent="0.25">
      <c r="A2" s="22" t="s">
        <v>26</v>
      </c>
      <c r="B2" s="23"/>
      <c r="C2" s="17"/>
      <c r="D2" s="22"/>
      <c r="E2" s="17"/>
      <c r="F2" s="17"/>
      <c r="G2" s="17"/>
      <c r="H2" s="26"/>
      <c r="I2" s="26"/>
      <c r="J2" s="26"/>
    </row>
    <row r="3" spans="1:16" ht="15.75" customHeight="1" x14ac:dyDescent="0.25">
      <c r="A3" s="22"/>
      <c r="B3" s="23"/>
      <c r="C3" s="17"/>
      <c r="D3" s="22"/>
      <c r="E3" s="17"/>
      <c r="F3" s="17"/>
      <c r="G3" s="17"/>
      <c r="H3" s="26"/>
      <c r="I3" s="26"/>
      <c r="J3" s="26"/>
    </row>
    <row r="4" spans="1:16" ht="15.75" customHeight="1" x14ac:dyDescent="0.25">
      <c r="A4" s="248" t="s">
        <v>22</v>
      </c>
      <c r="B4" s="291">
        <f>'Helium Price'!B4</f>
        <v>0</v>
      </c>
      <c r="C4" s="292"/>
      <c r="D4" s="23"/>
      <c r="E4" s="20"/>
      <c r="F4" s="20"/>
      <c r="G4" s="17"/>
      <c r="H4" s="17"/>
      <c r="I4" s="17"/>
      <c r="J4" s="17"/>
      <c r="K4" s="155"/>
      <c r="L4" s="155"/>
      <c r="M4" s="155"/>
      <c r="N4" s="155"/>
      <c r="O4" s="155"/>
      <c r="P4" s="155"/>
    </row>
    <row r="5" spans="1:16" ht="26.25" customHeight="1" x14ac:dyDescent="0.25">
      <c r="A5" s="303" t="s">
        <v>158</v>
      </c>
      <c r="B5" s="303"/>
      <c r="C5" s="303"/>
      <c r="D5" s="303"/>
      <c r="E5" s="303"/>
      <c r="F5" s="303"/>
      <c r="G5" s="303"/>
      <c r="H5" s="303"/>
      <c r="I5" s="303"/>
      <c r="J5" s="303"/>
      <c r="K5" s="261"/>
      <c r="L5" s="261"/>
      <c r="M5" s="259"/>
      <c r="N5" s="259"/>
      <c r="O5" s="261"/>
      <c r="P5" s="259"/>
    </row>
    <row r="6" spans="1:16" ht="99.75" customHeight="1" x14ac:dyDescent="0.25">
      <c r="A6" s="63" t="s">
        <v>7</v>
      </c>
      <c r="B6" s="64" t="s">
        <v>193</v>
      </c>
      <c r="C6" s="168" t="s">
        <v>1</v>
      </c>
      <c r="D6" s="169" t="s">
        <v>148</v>
      </c>
      <c r="E6" s="64" t="s">
        <v>15</v>
      </c>
      <c r="F6" s="65" t="s">
        <v>128</v>
      </c>
      <c r="G6" s="65" t="s">
        <v>129</v>
      </c>
      <c r="H6" s="65" t="s">
        <v>205</v>
      </c>
      <c r="I6" s="65" t="s">
        <v>220</v>
      </c>
      <c r="J6" s="256" t="s">
        <v>223</v>
      </c>
      <c r="K6" s="257" t="s">
        <v>159</v>
      </c>
      <c r="L6" s="258" t="s">
        <v>135</v>
      </c>
      <c r="M6" s="260" t="s">
        <v>206</v>
      </c>
      <c r="N6" s="257" t="s">
        <v>218</v>
      </c>
      <c r="O6" s="258" t="s">
        <v>219</v>
      </c>
      <c r="P6" s="262" t="s">
        <v>224</v>
      </c>
    </row>
    <row r="7" spans="1:16" ht="15" customHeight="1" x14ac:dyDescent="0.25">
      <c r="A7" s="90">
        <v>1</v>
      </c>
      <c r="B7" s="98" t="s">
        <v>187</v>
      </c>
      <c r="C7" s="318" t="s">
        <v>213</v>
      </c>
      <c r="D7" s="319" t="s">
        <v>95</v>
      </c>
      <c r="E7" s="102">
        <v>28</v>
      </c>
      <c r="F7" s="110">
        <v>0</v>
      </c>
      <c r="G7" s="99">
        <v>0</v>
      </c>
      <c r="H7" s="99">
        <v>0</v>
      </c>
      <c r="I7" s="99">
        <v>0</v>
      </c>
      <c r="J7" s="99">
        <v>0</v>
      </c>
      <c r="K7" s="317">
        <f>F7*E7</f>
        <v>0</v>
      </c>
      <c r="L7" s="268">
        <f>G7*E7</f>
        <v>0</v>
      </c>
      <c r="M7" s="268">
        <f>H7*E7</f>
        <v>0</v>
      </c>
      <c r="N7" s="268">
        <f>I7*E7</f>
        <v>0</v>
      </c>
      <c r="O7" s="268">
        <f>J7*E7</f>
        <v>0</v>
      </c>
      <c r="P7" s="268">
        <f>SUM(K7:O7)</f>
        <v>0</v>
      </c>
    </row>
    <row r="8" spans="1:16" ht="15" customHeight="1" x14ac:dyDescent="0.25">
      <c r="A8" s="90">
        <v>1</v>
      </c>
      <c r="B8" s="98" t="s">
        <v>187</v>
      </c>
      <c r="C8" s="318" t="s">
        <v>2</v>
      </c>
      <c r="D8" s="319" t="s">
        <v>3</v>
      </c>
      <c r="E8" s="320">
        <f>1*650</f>
        <v>650</v>
      </c>
      <c r="F8" s="190">
        <v>0</v>
      </c>
      <c r="G8" s="99">
        <v>0</v>
      </c>
      <c r="H8" s="99">
        <v>0</v>
      </c>
      <c r="I8" s="99">
        <v>0</v>
      </c>
      <c r="J8" s="99">
        <v>0</v>
      </c>
      <c r="K8" s="317">
        <f>F8*E8</f>
        <v>0</v>
      </c>
      <c r="L8" s="268">
        <f>G8*E8</f>
        <v>0</v>
      </c>
      <c r="M8" s="268">
        <f t="shared" ref="M8:M12" si="0">H8*E8</f>
        <v>0</v>
      </c>
      <c r="N8" s="268">
        <f t="shared" ref="N8:N12" si="1">I8*E8</f>
        <v>0</v>
      </c>
      <c r="O8" s="268">
        <f t="shared" ref="O8:O12" si="2">J8*E8</f>
        <v>0</v>
      </c>
      <c r="P8" s="268">
        <f t="shared" ref="P8:P74" si="3">SUM(K8:O8)</f>
        <v>0</v>
      </c>
    </row>
    <row r="9" spans="1:16" ht="15" customHeight="1" x14ac:dyDescent="0.25">
      <c r="A9" s="90">
        <v>1</v>
      </c>
      <c r="B9" s="98" t="s">
        <v>187</v>
      </c>
      <c r="C9" s="318" t="s">
        <v>209</v>
      </c>
      <c r="D9" s="319" t="s">
        <v>3</v>
      </c>
      <c r="E9" s="321">
        <v>1300</v>
      </c>
      <c r="F9" s="190">
        <v>0</v>
      </c>
      <c r="G9" s="99">
        <v>0</v>
      </c>
      <c r="H9" s="99">
        <v>0</v>
      </c>
      <c r="I9" s="99">
        <v>0</v>
      </c>
      <c r="J9" s="99">
        <v>0</v>
      </c>
      <c r="K9" s="317">
        <f t="shared" ref="K9:K12" si="4">F9*E9</f>
        <v>0</v>
      </c>
      <c r="L9" s="268">
        <f t="shared" ref="L9:L12" si="5">G9*E9</f>
        <v>0</v>
      </c>
      <c r="M9" s="268">
        <f t="shared" si="0"/>
        <v>0</v>
      </c>
      <c r="N9" s="268">
        <f t="shared" si="1"/>
        <v>0</v>
      </c>
      <c r="O9" s="268">
        <f t="shared" si="2"/>
        <v>0</v>
      </c>
      <c r="P9" s="268">
        <f t="shared" si="3"/>
        <v>0</v>
      </c>
    </row>
    <row r="10" spans="1:16" ht="15" customHeight="1" x14ac:dyDescent="0.25">
      <c r="A10" s="90">
        <v>1</v>
      </c>
      <c r="B10" s="98" t="s">
        <v>187</v>
      </c>
      <c r="C10" s="318" t="s">
        <v>97</v>
      </c>
      <c r="D10" s="319" t="s">
        <v>98</v>
      </c>
      <c r="E10" s="320">
        <v>1</v>
      </c>
      <c r="F10" s="190">
        <v>0</v>
      </c>
      <c r="G10" s="99">
        <v>0</v>
      </c>
      <c r="H10" s="99">
        <v>0</v>
      </c>
      <c r="I10" s="99">
        <v>0</v>
      </c>
      <c r="J10" s="99">
        <v>0</v>
      </c>
      <c r="K10" s="317">
        <f t="shared" si="4"/>
        <v>0</v>
      </c>
      <c r="L10" s="268">
        <f t="shared" si="5"/>
        <v>0</v>
      </c>
      <c r="M10" s="268">
        <f t="shared" si="0"/>
        <v>0</v>
      </c>
      <c r="N10" s="268">
        <f t="shared" si="1"/>
        <v>0</v>
      </c>
      <c r="O10" s="268">
        <f t="shared" si="2"/>
        <v>0</v>
      </c>
      <c r="P10" s="268">
        <f t="shared" si="3"/>
        <v>0</v>
      </c>
    </row>
    <row r="11" spans="1:16" ht="15" customHeight="1" x14ac:dyDescent="0.25">
      <c r="A11" s="90">
        <v>1</v>
      </c>
      <c r="B11" s="98" t="s">
        <v>187</v>
      </c>
      <c r="C11" s="318" t="s">
        <v>99</v>
      </c>
      <c r="D11" s="319" t="s">
        <v>98</v>
      </c>
      <c r="E11" s="320">
        <v>1</v>
      </c>
      <c r="F11" s="190">
        <v>0</v>
      </c>
      <c r="G11" s="99">
        <v>0</v>
      </c>
      <c r="H11" s="99">
        <v>0</v>
      </c>
      <c r="I11" s="99">
        <v>0</v>
      </c>
      <c r="J11" s="99">
        <v>0</v>
      </c>
      <c r="K11" s="317">
        <f t="shared" si="4"/>
        <v>0</v>
      </c>
      <c r="L11" s="268">
        <f t="shared" si="5"/>
        <v>0</v>
      </c>
      <c r="M11" s="268">
        <f t="shared" si="0"/>
        <v>0</v>
      </c>
      <c r="N11" s="268">
        <f t="shared" si="1"/>
        <v>0</v>
      </c>
      <c r="O11" s="268">
        <f t="shared" si="2"/>
        <v>0</v>
      </c>
      <c r="P11" s="268">
        <f t="shared" si="3"/>
        <v>0</v>
      </c>
    </row>
    <row r="12" spans="1:16" ht="15" customHeight="1" x14ac:dyDescent="0.25">
      <c r="A12" s="90">
        <v>1</v>
      </c>
      <c r="B12" s="98" t="s">
        <v>187</v>
      </c>
      <c r="C12" s="318" t="s">
        <v>4</v>
      </c>
      <c r="D12" s="319" t="s">
        <v>100</v>
      </c>
      <c r="E12" s="102">
        <v>4</v>
      </c>
      <c r="F12" s="110">
        <v>0</v>
      </c>
      <c r="G12" s="99">
        <v>0</v>
      </c>
      <c r="H12" s="99">
        <v>0</v>
      </c>
      <c r="I12" s="99">
        <v>0</v>
      </c>
      <c r="J12" s="99">
        <v>0</v>
      </c>
      <c r="K12" s="317">
        <f t="shared" si="4"/>
        <v>0</v>
      </c>
      <c r="L12" s="268">
        <f t="shared" si="5"/>
        <v>0</v>
      </c>
      <c r="M12" s="268">
        <f t="shared" si="0"/>
        <v>0</v>
      </c>
      <c r="N12" s="268">
        <f t="shared" si="1"/>
        <v>0</v>
      </c>
      <c r="O12" s="268">
        <f t="shared" si="2"/>
        <v>0</v>
      </c>
      <c r="P12" s="268">
        <f t="shared" si="3"/>
        <v>0</v>
      </c>
    </row>
    <row r="13" spans="1:16" x14ac:dyDescent="0.25">
      <c r="A13" s="302"/>
      <c r="B13" s="302"/>
      <c r="C13" s="302"/>
      <c r="D13" s="302"/>
      <c r="E13" s="302"/>
      <c r="F13" s="305"/>
      <c r="G13" s="306"/>
      <c r="H13" s="188"/>
      <c r="I13" s="309" t="s">
        <v>197</v>
      </c>
      <c r="J13" s="310"/>
      <c r="K13" s="211">
        <f>SUM(K7:K12)</f>
        <v>0</v>
      </c>
      <c r="L13" s="211">
        <f t="shared" ref="L13:O13" si="6">SUM(L7:L12)</f>
        <v>0</v>
      </c>
      <c r="M13" s="211">
        <f t="shared" si="6"/>
        <v>0</v>
      </c>
      <c r="N13" s="211">
        <f t="shared" si="6"/>
        <v>0</v>
      </c>
      <c r="O13" s="217">
        <f t="shared" si="6"/>
        <v>0</v>
      </c>
      <c r="P13" s="217">
        <f>SUM(P7:P12)</f>
        <v>0</v>
      </c>
    </row>
    <row r="14" spans="1:16" x14ac:dyDescent="0.25">
      <c r="A14" s="186">
        <v>2</v>
      </c>
      <c r="B14" s="98" t="s">
        <v>187</v>
      </c>
      <c r="C14" s="322" t="s">
        <v>101</v>
      </c>
      <c r="D14" s="323" t="s">
        <v>95</v>
      </c>
      <c r="E14" s="102">
        <f>7*15</f>
        <v>105</v>
      </c>
      <c r="F14" s="195">
        <v>0</v>
      </c>
      <c r="G14" s="99">
        <v>0</v>
      </c>
      <c r="H14" s="99">
        <v>0</v>
      </c>
      <c r="I14" s="99">
        <v>0</v>
      </c>
      <c r="J14" s="99">
        <v>0</v>
      </c>
      <c r="K14" s="317">
        <f>F14*E14</f>
        <v>0</v>
      </c>
      <c r="L14" s="268">
        <f>G14*E14</f>
        <v>0</v>
      </c>
      <c r="M14" s="268">
        <f>H14*E14</f>
        <v>0</v>
      </c>
      <c r="N14" s="268">
        <f>I14*E14</f>
        <v>0</v>
      </c>
      <c r="O14" s="268">
        <f>J14*E14</f>
        <v>0</v>
      </c>
      <c r="P14" s="268">
        <f t="shared" si="3"/>
        <v>0</v>
      </c>
    </row>
    <row r="15" spans="1:16" x14ac:dyDescent="0.25">
      <c r="A15" s="102">
        <v>2</v>
      </c>
      <c r="B15" s="98" t="s">
        <v>187</v>
      </c>
      <c r="C15" s="97" t="s">
        <v>2</v>
      </c>
      <c r="D15" s="324" t="s">
        <v>3</v>
      </c>
      <c r="E15" s="325">
        <v>650</v>
      </c>
      <c r="F15" s="110">
        <v>0</v>
      </c>
      <c r="G15" s="99">
        <v>0</v>
      </c>
      <c r="H15" s="99">
        <v>0</v>
      </c>
      <c r="I15" s="99">
        <v>0</v>
      </c>
      <c r="J15" s="99">
        <v>0</v>
      </c>
      <c r="K15" s="317">
        <f>F15*E15</f>
        <v>0</v>
      </c>
      <c r="L15" s="268">
        <f>G15*E15</f>
        <v>0</v>
      </c>
      <c r="M15" s="268">
        <f t="shared" ref="M15:M19" si="7">H15*E15</f>
        <v>0</v>
      </c>
      <c r="N15" s="268">
        <f t="shared" ref="N15:N19" si="8">I15*E15</f>
        <v>0</v>
      </c>
      <c r="O15" s="268">
        <f t="shared" ref="O15:O19" si="9">J15*E15</f>
        <v>0</v>
      </c>
      <c r="P15" s="268">
        <f t="shared" si="3"/>
        <v>0</v>
      </c>
    </row>
    <row r="16" spans="1:16" x14ac:dyDescent="0.25">
      <c r="A16" s="186">
        <v>2</v>
      </c>
      <c r="B16" s="98" t="s">
        <v>187</v>
      </c>
      <c r="C16" s="318" t="s">
        <v>209</v>
      </c>
      <c r="D16" s="326" t="s">
        <v>3</v>
      </c>
      <c r="E16" s="327">
        <f>1*650</f>
        <v>650</v>
      </c>
      <c r="F16" s="196">
        <v>0</v>
      </c>
      <c r="G16" s="99">
        <v>0</v>
      </c>
      <c r="H16" s="99">
        <v>0</v>
      </c>
      <c r="I16" s="99">
        <v>0</v>
      </c>
      <c r="J16" s="99">
        <v>0</v>
      </c>
      <c r="K16" s="317">
        <f t="shared" ref="K16:K19" si="10">F16*E16</f>
        <v>0</v>
      </c>
      <c r="L16" s="268">
        <f t="shared" ref="L16:L19" si="11">G16*E16</f>
        <v>0</v>
      </c>
      <c r="M16" s="268">
        <f t="shared" si="7"/>
        <v>0</v>
      </c>
      <c r="N16" s="268">
        <f t="shared" si="8"/>
        <v>0</v>
      </c>
      <c r="O16" s="268">
        <f t="shared" si="9"/>
        <v>0</v>
      </c>
      <c r="P16" s="268">
        <f t="shared" si="3"/>
        <v>0</v>
      </c>
    </row>
    <row r="17" spans="1:16" x14ac:dyDescent="0.25">
      <c r="A17" s="102">
        <v>2</v>
      </c>
      <c r="B17" s="98" t="s">
        <v>187</v>
      </c>
      <c r="C17" s="97" t="s">
        <v>97</v>
      </c>
      <c r="D17" s="324" t="s">
        <v>98</v>
      </c>
      <c r="E17" s="325">
        <v>1</v>
      </c>
      <c r="F17" s="110">
        <v>0</v>
      </c>
      <c r="G17" s="99">
        <v>0</v>
      </c>
      <c r="H17" s="99">
        <v>0</v>
      </c>
      <c r="I17" s="99">
        <v>0</v>
      </c>
      <c r="J17" s="99">
        <v>0</v>
      </c>
      <c r="K17" s="317">
        <f t="shared" si="10"/>
        <v>0</v>
      </c>
      <c r="L17" s="268">
        <f t="shared" si="11"/>
        <v>0</v>
      </c>
      <c r="M17" s="268">
        <f t="shared" si="7"/>
        <v>0</v>
      </c>
      <c r="N17" s="268">
        <f t="shared" si="8"/>
        <v>0</v>
      </c>
      <c r="O17" s="268">
        <f t="shared" si="9"/>
        <v>0</v>
      </c>
      <c r="P17" s="268">
        <f t="shared" si="3"/>
        <v>0</v>
      </c>
    </row>
    <row r="18" spans="1:16" x14ac:dyDescent="0.25">
      <c r="A18" s="192">
        <v>2</v>
      </c>
      <c r="B18" s="98" t="s">
        <v>187</v>
      </c>
      <c r="C18" s="97" t="s">
        <v>102</v>
      </c>
      <c r="D18" s="324" t="s">
        <v>98</v>
      </c>
      <c r="E18" s="325">
        <v>3</v>
      </c>
      <c r="F18" s="110">
        <v>0</v>
      </c>
      <c r="G18" s="99">
        <v>0</v>
      </c>
      <c r="H18" s="99">
        <v>0</v>
      </c>
      <c r="I18" s="99">
        <v>0</v>
      </c>
      <c r="J18" s="99">
        <v>0</v>
      </c>
      <c r="K18" s="317">
        <f t="shared" si="10"/>
        <v>0</v>
      </c>
      <c r="L18" s="268">
        <f t="shared" si="11"/>
        <v>0</v>
      </c>
      <c r="M18" s="268">
        <f t="shared" si="7"/>
        <v>0</v>
      </c>
      <c r="N18" s="268">
        <f t="shared" si="8"/>
        <v>0</v>
      </c>
      <c r="O18" s="268">
        <f t="shared" si="9"/>
        <v>0</v>
      </c>
      <c r="P18" s="268">
        <f t="shared" si="3"/>
        <v>0</v>
      </c>
    </row>
    <row r="19" spans="1:16" x14ac:dyDescent="0.25">
      <c r="A19" s="193">
        <v>2</v>
      </c>
      <c r="B19" s="98" t="s">
        <v>187</v>
      </c>
      <c r="C19" s="97" t="s">
        <v>4</v>
      </c>
      <c r="D19" s="324" t="s">
        <v>100</v>
      </c>
      <c r="E19" s="325">
        <v>3</v>
      </c>
      <c r="F19" s="110">
        <v>0</v>
      </c>
      <c r="G19" s="99">
        <v>0</v>
      </c>
      <c r="H19" s="99">
        <v>0</v>
      </c>
      <c r="I19" s="99">
        <v>0</v>
      </c>
      <c r="J19" s="99">
        <v>0</v>
      </c>
      <c r="K19" s="317">
        <f t="shared" si="10"/>
        <v>0</v>
      </c>
      <c r="L19" s="268">
        <f t="shared" si="11"/>
        <v>0</v>
      </c>
      <c r="M19" s="268">
        <f t="shared" si="7"/>
        <v>0</v>
      </c>
      <c r="N19" s="268">
        <f t="shared" si="8"/>
        <v>0</v>
      </c>
      <c r="O19" s="268">
        <f t="shared" si="9"/>
        <v>0</v>
      </c>
      <c r="P19" s="268">
        <f t="shared" si="3"/>
        <v>0</v>
      </c>
    </row>
    <row r="20" spans="1:16" x14ac:dyDescent="0.25">
      <c r="A20" s="302"/>
      <c r="B20" s="302"/>
      <c r="C20" s="302"/>
      <c r="D20" s="302"/>
      <c r="E20" s="302"/>
      <c r="F20" s="306"/>
      <c r="G20" s="309"/>
      <c r="H20" s="187"/>
      <c r="I20" s="309" t="s">
        <v>197</v>
      </c>
      <c r="J20" s="310"/>
      <c r="K20" s="211">
        <f>SUM(K14:K19)</f>
        <v>0</v>
      </c>
      <c r="L20" s="211">
        <f t="shared" ref="L20" si="12">SUM(L14:L19)</f>
        <v>0</v>
      </c>
      <c r="M20" s="211">
        <f t="shared" ref="M20" si="13">SUM(M14:M19)</f>
        <v>0</v>
      </c>
      <c r="N20" s="211">
        <f t="shared" ref="N20" si="14">SUM(N14:N19)</f>
        <v>0</v>
      </c>
      <c r="O20" s="217">
        <f t="shared" ref="O20" si="15">SUM(O14:O19)</f>
        <v>0</v>
      </c>
      <c r="P20" s="217">
        <f t="shared" ref="P20" si="16">SUM(P14:P19)</f>
        <v>0</v>
      </c>
    </row>
    <row r="21" spans="1:16" x14ac:dyDescent="0.25">
      <c r="A21" s="197">
        <v>3</v>
      </c>
      <c r="B21" s="328" t="s">
        <v>188</v>
      </c>
      <c r="C21" s="329" t="s">
        <v>211</v>
      </c>
      <c r="D21" s="330" t="s">
        <v>95</v>
      </c>
      <c r="E21" s="202">
        <f>7*10</f>
        <v>70</v>
      </c>
      <c r="F21" s="195">
        <v>0</v>
      </c>
      <c r="G21" s="99">
        <v>0</v>
      </c>
      <c r="H21" s="99">
        <v>0</v>
      </c>
      <c r="I21" s="99">
        <v>0</v>
      </c>
      <c r="J21" s="99">
        <v>0</v>
      </c>
      <c r="K21" s="317">
        <f>F21*E21</f>
        <v>0</v>
      </c>
      <c r="L21" s="268">
        <f>G21*E21</f>
        <v>0</v>
      </c>
      <c r="M21" s="268">
        <f>H21*E21</f>
        <v>0</v>
      </c>
      <c r="N21" s="268">
        <f>I21*E21</f>
        <v>0</v>
      </c>
      <c r="O21" s="268">
        <f>J21*E21</f>
        <v>0</v>
      </c>
      <c r="P21" s="268">
        <f t="shared" si="3"/>
        <v>0</v>
      </c>
    </row>
    <row r="22" spans="1:16" x14ac:dyDescent="0.25">
      <c r="A22" s="91">
        <v>3</v>
      </c>
      <c r="B22" s="328" t="s">
        <v>188</v>
      </c>
      <c r="C22" s="331" t="s">
        <v>2</v>
      </c>
      <c r="D22" s="319" t="s">
        <v>3</v>
      </c>
      <c r="E22" s="332">
        <v>1450</v>
      </c>
      <c r="F22" s="110">
        <v>0</v>
      </c>
      <c r="G22" s="99">
        <v>0</v>
      </c>
      <c r="H22" s="99">
        <v>0</v>
      </c>
      <c r="I22" s="99">
        <v>0</v>
      </c>
      <c r="J22" s="99">
        <v>0</v>
      </c>
      <c r="K22" s="317">
        <f>F22*E22</f>
        <v>0</v>
      </c>
      <c r="L22" s="268">
        <f>G22*E22</f>
        <v>0</v>
      </c>
      <c r="M22" s="268">
        <f t="shared" ref="M22:M26" si="17">H22*E22</f>
        <v>0</v>
      </c>
      <c r="N22" s="268">
        <f t="shared" ref="N22:N26" si="18">I22*E22</f>
        <v>0</v>
      </c>
      <c r="O22" s="268">
        <f t="shared" ref="O22:O26" si="19">J22*E22</f>
        <v>0</v>
      </c>
      <c r="P22" s="268">
        <f t="shared" si="3"/>
        <v>0</v>
      </c>
    </row>
    <row r="23" spans="1:16" x14ac:dyDescent="0.25">
      <c r="A23" s="92">
        <v>3</v>
      </c>
      <c r="B23" s="328" t="s">
        <v>188</v>
      </c>
      <c r="C23" s="318" t="s">
        <v>209</v>
      </c>
      <c r="D23" s="319" t="s">
        <v>3</v>
      </c>
      <c r="E23" s="332">
        <v>1450</v>
      </c>
      <c r="F23" s="196">
        <v>0</v>
      </c>
      <c r="G23" s="99">
        <v>0</v>
      </c>
      <c r="H23" s="99">
        <v>0</v>
      </c>
      <c r="I23" s="99">
        <v>0</v>
      </c>
      <c r="J23" s="99">
        <v>0</v>
      </c>
      <c r="K23" s="317">
        <f t="shared" ref="K23:K26" si="20">F23*E23</f>
        <v>0</v>
      </c>
      <c r="L23" s="268">
        <f t="shared" ref="L23:L26" si="21">G23*E23</f>
        <v>0</v>
      </c>
      <c r="M23" s="268">
        <f t="shared" si="17"/>
        <v>0</v>
      </c>
      <c r="N23" s="268">
        <f t="shared" si="18"/>
        <v>0</v>
      </c>
      <c r="O23" s="268">
        <f t="shared" si="19"/>
        <v>0</v>
      </c>
      <c r="P23" s="268">
        <f t="shared" si="3"/>
        <v>0</v>
      </c>
    </row>
    <row r="24" spans="1:16" x14ac:dyDescent="0.25">
      <c r="A24" s="92">
        <v>3</v>
      </c>
      <c r="B24" s="328" t="s">
        <v>188</v>
      </c>
      <c r="C24" s="331" t="s">
        <v>97</v>
      </c>
      <c r="D24" s="319" t="s">
        <v>98</v>
      </c>
      <c r="E24" s="325">
        <v>1</v>
      </c>
      <c r="F24" s="110">
        <v>0</v>
      </c>
      <c r="G24" s="99">
        <v>0</v>
      </c>
      <c r="H24" s="99">
        <v>0</v>
      </c>
      <c r="I24" s="99">
        <v>0</v>
      </c>
      <c r="J24" s="99">
        <v>0</v>
      </c>
      <c r="K24" s="317">
        <f t="shared" si="20"/>
        <v>0</v>
      </c>
      <c r="L24" s="268">
        <f t="shared" si="21"/>
        <v>0</v>
      </c>
      <c r="M24" s="268">
        <f t="shared" si="17"/>
        <v>0</v>
      </c>
      <c r="N24" s="268">
        <f t="shared" si="18"/>
        <v>0</v>
      </c>
      <c r="O24" s="268">
        <f t="shared" si="19"/>
        <v>0</v>
      </c>
      <c r="P24" s="268">
        <f t="shared" si="3"/>
        <v>0</v>
      </c>
    </row>
    <row r="25" spans="1:16" ht="15" customHeight="1" x14ac:dyDescent="0.25">
      <c r="A25" s="92">
        <v>3</v>
      </c>
      <c r="B25" s="328" t="s">
        <v>188</v>
      </c>
      <c r="C25" s="331" t="s">
        <v>99</v>
      </c>
      <c r="D25" s="319" t="s">
        <v>98</v>
      </c>
      <c r="E25" s="325">
        <v>3</v>
      </c>
      <c r="F25" s="110">
        <v>0</v>
      </c>
      <c r="G25" s="99">
        <v>0</v>
      </c>
      <c r="H25" s="99">
        <v>0</v>
      </c>
      <c r="I25" s="99">
        <v>0</v>
      </c>
      <c r="J25" s="99">
        <v>0</v>
      </c>
      <c r="K25" s="317">
        <f t="shared" si="20"/>
        <v>0</v>
      </c>
      <c r="L25" s="268">
        <f t="shared" si="21"/>
        <v>0</v>
      </c>
      <c r="M25" s="268">
        <f t="shared" si="17"/>
        <v>0</v>
      </c>
      <c r="N25" s="268">
        <f t="shared" si="18"/>
        <v>0</v>
      </c>
      <c r="O25" s="268">
        <f t="shared" si="19"/>
        <v>0</v>
      </c>
      <c r="P25" s="268">
        <f t="shared" si="3"/>
        <v>0</v>
      </c>
    </row>
    <row r="26" spans="1:16" x14ac:dyDescent="0.25">
      <c r="A26" s="92">
        <v>3</v>
      </c>
      <c r="B26" s="328" t="s">
        <v>188</v>
      </c>
      <c r="C26" s="331" t="s">
        <v>4</v>
      </c>
      <c r="D26" s="319" t="s">
        <v>100</v>
      </c>
      <c r="E26" s="325">
        <v>10</v>
      </c>
      <c r="F26" s="110">
        <v>0</v>
      </c>
      <c r="G26" s="99">
        <v>0</v>
      </c>
      <c r="H26" s="99">
        <v>0</v>
      </c>
      <c r="I26" s="99">
        <v>0</v>
      </c>
      <c r="J26" s="99">
        <v>0</v>
      </c>
      <c r="K26" s="317">
        <f t="shared" si="20"/>
        <v>0</v>
      </c>
      <c r="L26" s="268">
        <f t="shared" si="21"/>
        <v>0</v>
      </c>
      <c r="M26" s="268">
        <f t="shared" si="17"/>
        <v>0</v>
      </c>
      <c r="N26" s="268">
        <f t="shared" si="18"/>
        <v>0</v>
      </c>
      <c r="O26" s="268">
        <f t="shared" si="19"/>
        <v>0</v>
      </c>
      <c r="P26" s="268">
        <f t="shared" si="3"/>
        <v>0</v>
      </c>
    </row>
    <row r="27" spans="1:16" x14ac:dyDescent="0.25">
      <c r="A27" s="293"/>
      <c r="B27" s="293"/>
      <c r="C27" s="293"/>
      <c r="D27" s="293"/>
      <c r="E27" s="293"/>
      <c r="F27" s="182"/>
      <c r="G27" s="182"/>
      <c r="H27" s="182"/>
      <c r="I27" s="306" t="s">
        <v>76</v>
      </c>
      <c r="J27" s="310"/>
      <c r="K27" s="211">
        <f>SUM(K21:K26)</f>
        <v>0</v>
      </c>
      <c r="L27" s="211">
        <f t="shared" ref="L27" si="22">SUM(L21:L26)</f>
        <v>0</v>
      </c>
      <c r="M27" s="211">
        <f t="shared" ref="M27" si="23">SUM(M21:M26)</f>
        <v>0</v>
      </c>
      <c r="N27" s="211">
        <f t="shared" ref="N27" si="24">SUM(N21:N26)</f>
        <v>0</v>
      </c>
      <c r="O27" s="218">
        <f t="shared" ref="O27" si="25">SUM(O21:O26)</f>
        <v>0</v>
      </c>
      <c r="P27" s="218">
        <f t="shared" ref="P27" si="26">SUM(P21:P26)</f>
        <v>0</v>
      </c>
    </row>
    <row r="28" spans="1:16" x14ac:dyDescent="0.25">
      <c r="A28" s="92">
        <v>4</v>
      </c>
      <c r="B28" s="328" t="s">
        <v>188</v>
      </c>
      <c r="C28" s="333" t="s">
        <v>101</v>
      </c>
      <c r="D28" s="334" t="s">
        <v>95</v>
      </c>
      <c r="E28" s="325">
        <f>7*24</f>
        <v>168</v>
      </c>
      <c r="F28" s="110">
        <v>0</v>
      </c>
      <c r="G28" s="99">
        <v>0</v>
      </c>
      <c r="H28" s="99">
        <v>0</v>
      </c>
      <c r="I28" s="99">
        <v>0</v>
      </c>
      <c r="J28" s="99">
        <v>0</v>
      </c>
      <c r="K28" s="317">
        <f>F28*E28</f>
        <v>0</v>
      </c>
      <c r="L28" s="268">
        <f>G28*E28</f>
        <v>0</v>
      </c>
      <c r="M28" s="268">
        <f>H28*E28</f>
        <v>0</v>
      </c>
      <c r="N28" s="268">
        <f>I28*E28</f>
        <v>0</v>
      </c>
      <c r="O28" s="268">
        <f>J28*E28</f>
        <v>0</v>
      </c>
      <c r="P28" s="268">
        <f t="shared" si="3"/>
        <v>0</v>
      </c>
    </row>
    <row r="29" spans="1:16" x14ac:dyDescent="0.25">
      <c r="A29" s="92">
        <v>4</v>
      </c>
      <c r="B29" s="328" t="s">
        <v>188</v>
      </c>
      <c r="C29" s="333" t="s">
        <v>2</v>
      </c>
      <c r="D29" s="335" t="s">
        <v>3</v>
      </c>
      <c r="E29" s="202">
        <v>725</v>
      </c>
      <c r="F29" s="190">
        <v>0</v>
      </c>
      <c r="G29" s="99">
        <v>0</v>
      </c>
      <c r="H29" s="99">
        <v>0</v>
      </c>
      <c r="I29" s="99">
        <v>0</v>
      </c>
      <c r="J29" s="99">
        <v>0</v>
      </c>
      <c r="K29" s="317">
        <f>F29*E29</f>
        <v>0</v>
      </c>
      <c r="L29" s="268">
        <f>G29*E29</f>
        <v>0</v>
      </c>
      <c r="M29" s="268">
        <f t="shared" ref="M29:M33" si="27">H29*E29</f>
        <v>0</v>
      </c>
      <c r="N29" s="268">
        <f t="shared" ref="N29:N33" si="28">I29*E29</f>
        <v>0</v>
      </c>
      <c r="O29" s="268">
        <f t="shared" ref="O29:O33" si="29">J29*E29</f>
        <v>0</v>
      </c>
      <c r="P29" s="268">
        <f t="shared" si="3"/>
        <v>0</v>
      </c>
    </row>
    <row r="30" spans="1:16" ht="15" customHeight="1" x14ac:dyDescent="0.25">
      <c r="A30" s="92">
        <v>4</v>
      </c>
      <c r="B30" s="328" t="s">
        <v>188</v>
      </c>
      <c r="C30" s="318" t="s">
        <v>209</v>
      </c>
      <c r="D30" s="335" t="s">
        <v>3</v>
      </c>
      <c r="E30" s="325">
        <f>2*362.5</f>
        <v>725</v>
      </c>
      <c r="F30" s="110">
        <v>0</v>
      </c>
      <c r="G30" s="99">
        <v>0</v>
      </c>
      <c r="H30" s="99">
        <v>0</v>
      </c>
      <c r="I30" s="99">
        <v>0</v>
      </c>
      <c r="J30" s="99">
        <v>0</v>
      </c>
      <c r="K30" s="317">
        <f t="shared" ref="K30:K33" si="30">F30*E30</f>
        <v>0</v>
      </c>
      <c r="L30" s="268">
        <f t="shared" ref="L30:L33" si="31">G30*E30</f>
        <v>0</v>
      </c>
      <c r="M30" s="268">
        <f t="shared" si="27"/>
        <v>0</v>
      </c>
      <c r="N30" s="268">
        <f t="shared" si="28"/>
        <v>0</v>
      </c>
      <c r="O30" s="268">
        <f t="shared" si="29"/>
        <v>0</v>
      </c>
      <c r="P30" s="268">
        <f t="shared" si="3"/>
        <v>0</v>
      </c>
    </row>
    <row r="31" spans="1:16" x14ac:dyDescent="0.25">
      <c r="A31" s="92">
        <v>4</v>
      </c>
      <c r="B31" s="328" t="s">
        <v>188</v>
      </c>
      <c r="C31" s="333" t="s">
        <v>97</v>
      </c>
      <c r="D31" s="335" t="s">
        <v>98</v>
      </c>
      <c r="E31" s="202">
        <v>1</v>
      </c>
      <c r="F31" s="110">
        <v>0</v>
      </c>
      <c r="G31" s="99">
        <v>0</v>
      </c>
      <c r="H31" s="99">
        <v>0</v>
      </c>
      <c r="I31" s="99">
        <v>0</v>
      </c>
      <c r="J31" s="99">
        <v>0</v>
      </c>
      <c r="K31" s="317">
        <f t="shared" si="30"/>
        <v>0</v>
      </c>
      <c r="L31" s="268">
        <f t="shared" si="31"/>
        <v>0</v>
      </c>
      <c r="M31" s="268">
        <f t="shared" si="27"/>
        <v>0</v>
      </c>
      <c r="N31" s="268">
        <f t="shared" si="28"/>
        <v>0</v>
      </c>
      <c r="O31" s="268">
        <f t="shared" si="29"/>
        <v>0</v>
      </c>
      <c r="P31" s="268">
        <f t="shared" si="3"/>
        <v>0</v>
      </c>
    </row>
    <row r="32" spans="1:16" x14ac:dyDescent="0.25">
      <c r="A32" s="92">
        <v>4</v>
      </c>
      <c r="B32" s="328" t="s">
        <v>188</v>
      </c>
      <c r="C32" s="333" t="s">
        <v>116</v>
      </c>
      <c r="D32" s="335" t="s">
        <v>98</v>
      </c>
      <c r="E32" s="325">
        <v>5</v>
      </c>
      <c r="F32" s="110">
        <v>0</v>
      </c>
      <c r="G32" s="99">
        <v>0</v>
      </c>
      <c r="H32" s="99">
        <v>0</v>
      </c>
      <c r="I32" s="99">
        <v>0</v>
      </c>
      <c r="J32" s="99">
        <v>0</v>
      </c>
      <c r="K32" s="317">
        <f t="shared" si="30"/>
        <v>0</v>
      </c>
      <c r="L32" s="268">
        <f t="shared" si="31"/>
        <v>0</v>
      </c>
      <c r="M32" s="268">
        <f t="shared" si="27"/>
        <v>0</v>
      </c>
      <c r="N32" s="268">
        <f t="shared" si="28"/>
        <v>0</v>
      </c>
      <c r="O32" s="268">
        <f t="shared" si="29"/>
        <v>0</v>
      </c>
      <c r="P32" s="268">
        <f t="shared" si="3"/>
        <v>0</v>
      </c>
    </row>
    <row r="33" spans="1:16" x14ac:dyDescent="0.25">
      <c r="A33" s="92">
        <v>4</v>
      </c>
      <c r="B33" s="328" t="s">
        <v>188</v>
      </c>
      <c r="C33" s="333" t="s">
        <v>4</v>
      </c>
      <c r="D33" s="336" t="s">
        <v>100</v>
      </c>
      <c r="E33" s="325">
        <v>3</v>
      </c>
      <c r="F33" s="110">
        <v>0</v>
      </c>
      <c r="G33" s="99">
        <v>0</v>
      </c>
      <c r="H33" s="99">
        <v>0</v>
      </c>
      <c r="I33" s="99">
        <v>0</v>
      </c>
      <c r="J33" s="99">
        <v>0</v>
      </c>
      <c r="K33" s="317">
        <f t="shared" si="30"/>
        <v>0</v>
      </c>
      <c r="L33" s="268">
        <f t="shared" si="31"/>
        <v>0</v>
      </c>
      <c r="M33" s="268">
        <f t="shared" si="27"/>
        <v>0</v>
      </c>
      <c r="N33" s="268">
        <f t="shared" si="28"/>
        <v>0</v>
      </c>
      <c r="O33" s="268">
        <f t="shared" si="29"/>
        <v>0</v>
      </c>
      <c r="P33" s="268">
        <f t="shared" si="3"/>
        <v>0</v>
      </c>
    </row>
    <row r="34" spans="1:16" x14ac:dyDescent="0.25">
      <c r="A34" s="293"/>
      <c r="B34" s="293"/>
      <c r="C34" s="293"/>
      <c r="D34" s="293"/>
      <c r="E34" s="293"/>
      <c r="F34" s="294"/>
      <c r="G34" s="294"/>
      <c r="H34" s="294"/>
      <c r="I34" s="183"/>
      <c r="J34" s="191" t="s">
        <v>76</v>
      </c>
      <c r="K34" s="211">
        <f>SUM(K28:K33)</f>
        <v>0</v>
      </c>
      <c r="L34" s="211">
        <f t="shared" ref="L34" si="32">SUM(L28:L33)</f>
        <v>0</v>
      </c>
      <c r="M34" s="211">
        <f t="shared" ref="M34" si="33">SUM(M28:M33)</f>
        <v>0</v>
      </c>
      <c r="N34" s="211">
        <f t="shared" ref="N34" si="34">SUM(N28:N33)</f>
        <v>0</v>
      </c>
      <c r="O34" s="217">
        <f t="shared" ref="O34" si="35">SUM(O28:O33)</f>
        <v>0</v>
      </c>
      <c r="P34" s="217">
        <f t="shared" ref="P34" si="36">SUM(P28:P33)</f>
        <v>0</v>
      </c>
    </row>
    <row r="35" spans="1:16" x14ac:dyDescent="0.25">
      <c r="A35" s="92">
        <v>5</v>
      </c>
      <c r="B35" s="98" t="s">
        <v>189</v>
      </c>
      <c r="C35" s="333" t="s">
        <v>111</v>
      </c>
      <c r="D35" s="334" t="s">
        <v>95</v>
      </c>
      <c r="E35" s="337">
        <v>4380</v>
      </c>
      <c r="F35" s="195">
        <v>0</v>
      </c>
      <c r="G35" s="99">
        <v>0</v>
      </c>
      <c r="H35" s="99">
        <v>0</v>
      </c>
      <c r="I35" s="99">
        <v>0</v>
      </c>
      <c r="J35" s="99">
        <v>0</v>
      </c>
      <c r="K35" s="317">
        <f>F35*E35</f>
        <v>0</v>
      </c>
      <c r="L35" s="268">
        <f>G35*E35</f>
        <v>0</v>
      </c>
      <c r="M35" s="268">
        <f>H35*E35</f>
        <v>0</v>
      </c>
      <c r="N35" s="268">
        <f>I35*E35</f>
        <v>0</v>
      </c>
      <c r="O35" s="268">
        <f>J35*E35</f>
        <v>0</v>
      </c>
      <c r="P35" s="268">
        <f t="shared" si="3"/>
        <v>0</v>
      </c>
    </row>
    <row r="36" spans="1:16" ht="15" customHeight="1" x14ac:dyDescent="0.25">
      <c r="A36" s="92">
        <v>5</v>
      </c>
      <c r="B36" s="98" t="s">
        <v>189</v>
      </c>
      <c r="C36" s="333" t="s">
        <v>112</v>
      </c>
      <c r="D36" s="335" t="s">
        <v>95</v>
      </c>
      <c r="E36" s="325">
        <f>6*7</f>
        <v>42</v>
      </c>
      <c r="F36" s="110">
        <v>0</v>
      </c>
      <c r="G36" s="99">
        <v>0</v>
      </c>
      <c r="H36" s="99">
        <v>0</v>
      </c>
      <c r="I36" s="99">
        <v>0</v>
      </c>
      <c r="J36" s="99">
        <v>0</v>
      </c>
      <c r="K36" s="317">
        <f>F36*E36</f>
        <v>0</v>
      </c>
      <c r="L36" s="268">
        <f>G36*E36</f>
        <v>0</v>
      </c>
      <c r="M36" s="268">
        <f t="shared" ref="M36:M40" si="37">H36*E36</f>
        <v>0</v>
      </c>
      <c r="N36" s="268">
        <f t="shared" ref="N36:N40" si="38">I36*E36</f>
        <v>0</v>
      </c>
      <c r="O36" s="268">
        <f t="shared" ref="O36:O40" si="39">J36*E36</f>
        <v>0</v>
      </c>
      <c r="P36" s="268">
        <f t="shared" si="3"/>
        <v>0</v>
      </c>
    </row>
    <row r="37" spans="1:16" ht="15" customHeight="1" x14ac:dyDescent="0.25">
      <c r="A37" s="92">
        <v>5</v>
      </c>
      <c r="B37" s="98" t="s">
        <v>189</v>
      </c>
      <c r="C37" s="333" t="s">
        <v>113</v>
      </c>
      <c r="D37" s="335" t="s">
        <v>98</v>
      </c>
      <c r="E37" s="202">
        <v>1</v>
      </c>
      <c r="F37" s="190">
        <v>0</v>
      </c>
      <c r="G37" s="99">
        <v>0</v>
      </c>
      <c r="H37" s="99">
        <v>0</v>
      </c>
      <c r="I37" s="99">
        <v>0</v>
      </c>
      <c r="J37" s="99">
        <v>0</v>
      </c>
      <c r="K37" s="317">
        <f t="shared" ref="K37:K40" si="40">F37*E37</f>
        <v>0</v>
      </c>
      <c r="L37" s="268">
        <f t="shared" ref="L37:L40" si="41">G37*E37</f>
        <v>0</v>
      </c>
      <c r="M37" s="268">
        <f t="shared" si="37"/>
        <v>0</v>
      </c>
      <c r="N37" s="268">
        <f t="shared" si="38"/>
        <v>0</v>
      </c>
      <c r="O37" s="268">
        <f t="shared" si="39"/>
        <v>0</v>
      </c>
      <c r="P37" s="268">
        <f t="shared" si="3"/>
        <v>0</v>
      </c>
    </row>
    <row r="38" spans="1:16" ht="15" customHeight="1" x14ac:dyDescent="0.25">
      <c r="A38" s="92">
        <v>5</v>
      </c>
      <c r="B38" s="98" t="s">
        <v>189</v>
      </c>
      <c r="C38" s="333" t="s">
        <v>2</v>
      </c>
      <c r="D38" s="335" t="s">
        <v>3</v>
      </c>
      <c r="E38" s="332">
        <v>1200</v>
      </c>
      <c r="F38" s="110">
        <v>0</v>
      </c>
      <c r="G38" s="99">
        <v>0</v>
      </c>
      <c r="H38" s="99">
        <v>0</v>
      </c>
      <c r="I38" s="99">
        <v>0</v>
      </c>
      <c r="J38" s="99">
        <v>0</v>
      </c>
      <c r="K38" s="317">
        <f t="shared" si="40"/>
        <v>0</v>
      </c>
      <c r="L38" s="268">
        <f t="shared" si="41"/>
        <v>0</v>
      </c>
      <c r="M38" s="268">
        <f t="shared" si="37"/>
        <v>0</v>
      </c>
      <c r="N38" s="268">
        <f t="shared" si="38"/>
        <v>0</v>
      </c>
      <c r="O38" s="268">
        <f t="shared" si="39"/>
        <v>0</v>
      </c>
      <c r="P38" s="268">
        <f t="shared" si="3"/>
        <v>0</v>
      </c>
    </row>
    <row r="39" spans="1:16" ht="15" customHeight="1" x14ac:dyDescent="0.25">
      <c r="A39" s="92">
        <v>5</v>
      </c>
      <c r="B39" s="98" t="s">
        <v>189</v>
      </c>
      <c r="C39" s="318" t="s">
        <v>209</v>
      </c>
      <c r="D39" s="335" t="s">
        <v>3</v>
      </c>
      <c r="E39" s="337">
        <v>1200</v>
      </c>
      <c r="F39" s="110">
        <v>0</v>
      </c>
      <c r="G39" s="99">
        <v>0</v>
      </c>
      <c r="H39" s="99">
        <v>0</v>
      </c>
      <c r="I39" s="99">
        <v>0</v>
      </c>
      <c r="J39" s="99">
        <v>0</v>
      </c>
      <c r="K39" s="317">
        <f t="shared" si="40"/>
        <v>0</v>
      </c>
      <c r="L39" s="268">
        <f t="shared" si="41"/>
        <v>0</v>
      </c>
      <c r="M39" s="268">
        <f t="shared" si="37"/>
        <v>0</v>
      </c>
      <c r="N39" s="268">
        <f t="shared" si="38"/>
        <v>0</v>
      </c>
      <c r="O39" s="268">
        <f t="shared" si="39"/>
        <v>0</v>
      </c>
      <c r="P39" s="268">
        <f t="shared" si="3"/>
        <v>0</v>
      </c>
    </row>
    <row r="40" spans="1:16" ht="19.5" customHeight="1" x14ac:dyDescent="0.25">
      <c r="A40" s="92">
        <v>5</v>
      </c>
      <c r="B40" s="98" t="s">
        <v>189</v>
      </c>
      <c r="C40" s="338" t="s">
        <v>208</v>
      </c>
      <c r="D40" s="335" t="s">
        <v>114</v>
      </c>
      <c r="E40" s="325">
        <v>6</v>
      </c>
      <c r="F40" s="110">
        <v>0</v>
      </c>
      <c r="G40" s="99">
        <v>0</v>
      </c>
      <c r="H40" s="99">
        <v>0</v>
      </c>
      <c r="I40" s="99">
        <v>0</v>
      </c>
      <c r="J40" s="99">
        <v>0</v>
      </c>
      <c r="K40" s="317">
        <f t="shared" si="40"/>
        <v>0</v>
      </c>
      <c r="L40" s="268">
        <f t="shared" si="41"/>
        <v>0</v>
      </c>
      <c r="M40" s="268">
        <f t="shared" si="37"/>
        <v>0</v>
      </c>
      <c r="N40" s="268">
        <f t="shared" si="38"/>
        <v>0</v>
      </c>
      <c r="O40" s="268">
        <f t="shared" si="39"/>
        <v>0</v>
      </c>
      <c r="P40" s="268">
        <f t="shared" si="3"/>
        <v>0</v>
      </c>
    </row>
    <row r="41" spans="1:16" x14ac:dyDescent="0.25">
      <c r="A41" s="92">
        <v>5</v>
      </c>
      <c r="B41" s="98" t="s">
        <v>189</v>
      </c>
      <c r="C41" s="333" t="s">
        <v>210</v>
      </c>
      <c r="D41" s="335" t="s">
        <v>115</v>
      </c>
      <c r="E41" s="325">
        <v>1</v>
      </c>
      <c r="F41" s="110">
        <v>0</v>
      </c>
      <c r="G41" s="99">
        <v>0</v>
      </c>
      <c r="H41" s="99">
        <v>0</v>
      </c>
      <c r="I41" s="99">
        <v>0</v>
      </c>
      <c r="J41" s="99">
        <v>0</v>
      </c>
      <c r="K41" s="317">
        <f t="shared" ref="K41:K42" si="42">F41*E41</f>
        <v>0</v>
      </c>
      <c r="L41" s="268">
        <f t="shared" ref="L41:L42" si="43">G41*E41</f>
        <v>0</v>
      </c>
      <c r="M41" s="268">
        <f t="shared" ref="M41:M42" si="44">H41*E41</f>
        <v>0</v>
      </c>
      <c r="N41" s="268">
        <f t="shared" ref="N41:N42" si="45">I41*E41</f>
        <v>0</v>
      </c>
      <c r="O41" s="268">
        <f t="shared" ref="O41:O42" si="46">J41*E41</f>
        <v>0</v>
      </c>
      <c r="P41" s="268">
        <f t="shared" si="3"/>
        <v>0</v>
      </c>
    </row>
    <row r="42" spans="1:16" x14ac:dyDescent="0.25">
      <c r="A42" s="92">
        <v>5</v>
      </c>
      <c r="B42" s="98" t="s">
        <v>189</v>
      </c>
      <c r="C42" s="339" t="s">
        <v>4</v>
      </c>
      <c r="D42" s="340" t="s">
        <v>100</v>
      </c>
      <c r="E42" s="202">
        <v>6</v>
      </c>
      <c r="F42" s="195">
        <v>0</v>
      </c>
      <c r="G42" s="194">
        <v>0</v>
      </c>
      <c r="H42" s="194">
        <v>0</v>
      </c>
      <c r="I42" s="194">
        <v>0</v>
      </c>
      <c r="J42" s="194">
        <v>0</v>
      </c>
      <c r="K42" s="317">
        <f t="shared" si="42"/>
        <v>0</v>
      </c>
      <c r="L42" s="268">
        <f t="shared" si="43"/>
        <v>0</v>
      </c>
      <c r="M42" s="268">
        <f t="shared" si="44"/>
        <v>0</v>
      </c>
      <c r="N42" s="268">
        <f t="shared" si="45"/>
        <v>0</v>
      </c>
      <c r="O42" s="268">
        <f t="shared" si="46"/>
        <v>0</v>
      </c>
      <c r="P42" s="268">
        <f t="shared" si="3"/>
        <v>0</v>
      </c>
    </row>
    <row r="43" spans="1:16" x14ac:dyDescent="0.25">
      <c r="A43" s="201"/>
      <c r="B43" s="201"/>
      <c r="C43" s="203"/>
      <c r="D43" s="204"/>
      <c r="E43" s="204"/>
      <c r="F43" s="304"/>
      <c r="G43" s="297"/>
      <c r="H43" s="298"/>
      <c r="I43" s="198"/>
      <c r="J43" s="212" t="s">
        <v>77</v>
      </c>
      <c r="K43" s="211">
        <f>SUM(K37:K42)</f>
        <v>0</v>
      </c>
      <c r="L43" s="211">
        <f t="shared" ref="L43" si="47">SUM(L37:L42)</f>
        <v>0</v>
      </c>
      <c r="M43" s="211">
        <f t="shared" ref="M43" si="48">SUM(M37:M42)</f>
        <v>0</v>
      </c>
      <c r="N43" s="211">
        <f t="shared" ref="N43" si="49">SUM(N37:N42)</f>
        <v>0</v>
      </c>
      <c r="O43" s="217">
        <f t="shared" ref="O43" si="50">SUM(O37:O42)</f>
        <v>0</v>
      </c>
      <c r="P43" s="217">
        <f>SUM(P35:P42)</f>
        <v>0</v>
      </c>
    </row>
    <row r="44" spans="1:16" x14ac:dyDescent="0.25">
      <c r="A44" s="102">
        <v>6</v>
      </c>
      <c r="B44" s="173" t="s">
        <v>190</v>
      </c>
      <c r="C44" s="341" t="s">
        <v>211</v>
      </c>
      <c r="D44" s="341" t="s">
        <v>95</v>
      </c>
      <c r="E44" s="342">
        <f>7*5</f>
        <v>35</v>
      </c>
      <c r="F44" s="195">
        <v>0</v>
      </c>
      <c r="G44" s="99">
        <v>0</v>
      </c>
      <c r="H44" s="99">
        <v>0</v>
      </c>
      <c r="I44" s="99">
        <v>0</v>
      </c>
      <c r="J44" s="99">
        <v>0</v>
      </c>
      <c r="K44" s="317">
        <f>F44*E44</f>
        <v>0</v>
      </c>
      <c r="L44" s="268">
        <f>G44*E44</f>
        <v>0</v>
      </c>
      <c r="M44" s="268">
        <f>H44*E44</f>
        <v>0</v>
      </c>
      <c r="N44" s="268">
        <f>I44*E44</f>
        <v>0</v>
      </c>
      <c r="O44" s="268">
        <f>J44*E44</f>
        <v>0</v>
      </c>
      <c r="P44" s="268">
        <f t="shared" si="3"/>
        <v>0</v>
      </c>
    </row>
    <row r="45" spans="1:16" x14ac:dyDescent="0.25">
      <c r="A45" s="102">
        <v>6</v>
      </c>
      <c r="B45" s="173" t="s">
        <v>190</v>
      </c>
      <c r="C45" s="343" t="s">
        <v>2</v>
      </c>
      <c r="D45" s="344" t="s">
        <v>3</v>
      </c>
      <c r="E45" s="342">
        <f>1*2*200</f>
        <v>400</v>
      </c>
      <c r="F45" s="195">
        <v>0</v>
      </c>
      <c r="G45" s="99">
        <v>0</v>
      </c>
      <c r="H45" s="99">
        <v>0</v>
      </c>
      <c r="I45" s="99">
        <v>0</v>
      </c>
      <c r="J45" s="99">
        <v>0</v>
      </c>
      <c r="K45" s="317">
        <f>F45*E45</f>
        <v>0</v>
      </c>
      <c r="L45" s="268">
        <f>G45*E45</f>
        <v>0</v>
      </c>
      <c r="M45" s="268">
        <f t="shared" ref="M45:M49" si="51">H45*E45</f>
        <v>0</v>
      </c>
      <c r="N45" s="268">
        <f t="shared" ref="N45:N49" si="52">I45*E45</f>
        <v>0</v>
      </c>
      <c r="O45" s="268">
        <f t="shared" ref="O45:O49" si="53">J45*E45</f>
        <v>0</v>
      </c>
      <c r="P45" s="268">
        <f t="shared" si="3"/>
        <v>0</v>
      </c>
    </row>
    <row r="46" spans="1:16" x14ac:dyDescent="0.25">
      <c r="A46" s="102">
        <v>6</v>
      </c>
      <c r="B46" s="173" t="s">
        <v>190</v>
      </c>
      <c r="C46" s="345" t="s">
        <v>96</v>
      </c>
      <c r="D46" s="346" t="s">
        <v>3</v>
      </c>
      <c r="E46" s="337">
        <f>4*200</f>
        <v>800</v>
      </c>
      <c r="F46" s="110">
        <v>0</v>
      </c>
      <c r="G46" s="99">
        <v>0</v>
      </c>
      <c r="H46" s="99">
        <v>0</v>
      </c>
      <c r="I46" s="99">
        <v>0</v>
      </c>
      <c r="J46" s="99">
        <v>0</v>
      </c>
      <c r="K46" s="317">
        <f t="shared" ref="K46:K49" si="54">F46*E46</f>
        <v>0</v>
      </c>
      <c r="L46" s="268">
        <f t="shared" ref="L46:L49" si="55">G46*E46</f>
        <v>0</v>
      </c>
      <c r="M46" s="268">
        <f t="shared" si="51"/>
        <v>0</v>
      </c>
      <c r="N46" s="268">
        <f t="shared" si="52"/>
        <v>0</v>
      </c>
      <c r="O46" s="268">
        <f t="shared" si="53"/>
        <v>0</v>
      </c>
      <c r="P46" s="268">
        <f t="shared" si="3"/>
        <v>0</v>
      </c>
    </row>
    <row r="47" spans="1:16" x14ac:dyDescent="0.25">
      <c r="A47" s="102">
        <v>6</v>
      </c>
      <c r="B47" s="173" t="s">
        <v>190</v>
      </c>
      <c r="C47" s="347" t="s">
        <v>97</v>
      </c>
      <c r="D47" s="346" t="s">
        <v>98</v>
      </c>
      <c r="E47" s="337">
        <v>1</v>
      </c>
      <c r="F47" s="195">
        <v>0</v>
      </c>
      <c r="G47" s="99">
        <v>0</v>
      </c>
      <c r="H47" s="99">
        <v>0</v>
      </c>
      <c r="I47" s="99">
        <v>0</v>
      </c>
      <c r="J47" s="99">
        <v>0</v>
      </c>
      <c r="K47" s="317">
        <f t="shared" si="54"/>
        <v>0</v>
      </c>
      <c r="L47" s="268">
        <f t="shared" si="55"/>
        <v>0</v>
      </c>
      <c r="M47" s="268">
        <f t="shared" si="51"/>
        <v>0</v>
      </c>
      <c r="N47" s="268">
        <f t="shared" si="52"/>
        <v>0</v>
      </c>
      <c r="O47" s="268">
        <f t="shared" si="53"/>
        <v>0</v>
      </c>
      <c r="P47" s="268">
        <f t="shared" si="3"/>
        <v>0</v>
      </c>
    </row>
    <row r="48" spans="1:16" x14ac:dyDescent="0.25">
      <c r="A48" s="202">
        <v>6</v>
      </c>
      <c r="B48" s="173" t="s">
        <v>190</v>
      </c>
      <c r="C48" s="343" t="s">
        <v>99</v>
      </c>
      <c r="D48" s="344" t="s">
        <v>98</v>
      </c>
      <c r="E48" s="337">
        <v>1</v>
      </c>
      <c r="F48" s="110">
        <v>0</v>
      </c>
      <c r="G48" s="99">
        <v>0</v>
      </c>
      <c r="H48" s="99">
        <v>0</v>
      </c>
      <c r="I48" s="99">
        <v>0</v>
      </c>
      <c r="J48" s="99">
        <v>0</v>
      </c>
      <c r="K48" s="317">
        <f t="shared" si="54"/>
        <v>0</v>
      </c>
      <c r="L48" s="268">
        <f t="shared" si="55"/>
        <v>0</v>
      </c>
      <c r="M48" s="268">
        <f t="shared" si="51"/>
        <v>0</v>
      </c>
      <c r="N48" s="268">
        <f t="shared" si="52"/>
        <v>0</v>
      </c>
      <c r="O48" s="268">
        <f t="shared" si="53"/>
        <v>0</v>
      </c>
      <c r="P48" s="268">
        <f t="shared" si="3"/>
        <v>0</v>
      </c>
    </row>
    <row r="49" spans="1:16" x14ac:dyDescent="0.25">
      <c r="A49" s="102">
        <v>6</v>
      </c>
      <c r="B49" s="173" t="s">
        <v>190</v>
      </c>
      <c r="C49" s="343" t="s">
        <v>4</v>
      </c>
      <c r="D49" s="344" t="s">
        <v>100</v>
      </c>
      <c r="E49" s="337">
        <v>5</v>
      </c>
      <c r="F49" s="110">
        <v>0</v>
      </c>
      <c r="G49" s="99">
        <v>0</v>
      </c>
      <c r="H49" s="99">
        <v>0</v>
      </c>
      <c r="I49" s="99">
        <v>0</v>
      </c>
      <c r="J49" s="99">
        <v>0</v>
      </c>
      <c r="K49" s="317">
        <f t="shared" si="54"/>
        <v>0</v>
      </c>
      <c r="L49" s="268">
        <f t="shared" si="55"/>
        <v>0</v>
      </c>
      <c r="M49" s="268">
        <f t="shared" si="51"/>
        <v>0</v>
      </c>
      <c r="N49" s="268">
        <f t="shared" si="52"/>
        <v>0</v>
      </c>
      <c r="O49" s="268">
        <f t="shared" si="53"/>
        <v>0</v>
      </c>
      <c r="P49" s="268">
        <f t="shared" si="3"/>
        <v>0</v>
      </c>
    </row>
    <row r="50" spans="1:16" x14ac:dyDescent="0.25">
      <c r="A50" s="199"/>
      <c r="B50" s="201"/>
      <c r="C50" s="205"/>
      <c r="D50" s="205"/>
      <c r="E50" s="227"/>
      <c r="F50" s="307"/>
      <c r="G50" s="297"/>
      <c r="H50" s="298"/>
      <c r="I50" s="198"/>
      <c r="J50" s="188" t="s">
        <v>154</v>
      </c>
      <c r="K50" s="211">
        <f>SUM(K44:K49)</f>
        <v>0</v>
      </c>
      <c r="L50" s="211">
        <f t="shared" ref="L50" si="56">SUM(L44:L49)</f>
        <v>0</v>
      </c>
      <c r="M50" s="211">
        <f t="shared" ref="M50" si="57">SUM(M44:M49)</f>
        <v>0</v>
      </c>
      <c r="N50" s="211">
        <f t="shared" ref="N50" si="58">SUM(N44:N49)</f>
        <v>0</v>
      </c>
      <c r="O50" s="218">
        <f t="shared" ref="O50" si="59">SUM(O44:O49)</f>
        <v>0</v>
      </c>
      <c r="P50" s="218">
        <f t="shared" ref="P50" si="60">SUM(P44:P49)</f>
        <v>0</v>
      </c>
    </row>
    <row r="51" spans="1:16" x14ac:dyDescent="0.25">
      <c r="A51" s="202">
        <v>7</v>
      </c>
      <c r="B51" s="173" t="s">
        <v>190</v>
      </c>
      <c r="C51" s="348" t="s">
        <v>101</v>
      </c>
      <c r="D51" s="341" t="s">
        <v>95</v>
      </c>
      <c r="E51" s="349">
        <f>7*5</f>
        <v>35</v>
      </c>
      <c r="F51" s="195">
        <v>0</v>
      </c>
      <c r="G51" s="99">
        <v>0</v>
      </c>
      <c r="H51" s="99">
        <v>0</v>
      </c>
      <c r="I51" s="99">
        <v>0</v>
      </c>
      <c r="J51" s="99">
        <v>0</v>
      </c>
      <c r="K51" s="317">
        <f>F51*E51</f>
        <v>0</v>
      </c>
      <c r="L51" s="268">
        <f>G51*E51</f>
        <v>0</v>
      </c>
      <c r="M51" s="268">
        <f>H51*E51</f>
        <v>0</v>
      </c>
      <c r="N51" s="268">
        <f>I51*E51</f>
        <v>0</v>
      </c>
      <c r="O51" s="268">
        <f>J51*E51</f>
        <v>0</v>
      </c>
      <c r="P51" s="268">
        <f t="shared" si="3"/>
        <v>0</v>
      </c>
    </row>
    <row r="52" spans="1:16" x14ac:dyDescent="0.25">
      <c r="A52" s="102">
        <v>7</v>
      </c>
      <c r="B52" s="173" t="s">
        <v>190</v>
      </c>
      <c r="C52" s="350" t="s">
        <v>2</v>
      </c>
      <c r="D52" s="344" t="s">
        <v>3</v>
      </c>
      <c r="E52" s="349">
        <f>2*200</f>
        <v>400</v>
      </c>
      <c r="F52" s="195">
        <v>0</v>
      </c>
      <c r="G52" s="99">
        <v>0</v>
      </c>
      <c r="H52" s="99">
        <v>0</v>
      </c>
      <c r="I52" s="99">
        <v>0</v>
      </c>
      <c r="J52" s="99">
        <v>0</v>
      </c>
      <c r="K52" s="317">
        <f>F52*E52</f>
        <v>0</v>
      </c>
      <c r="L52" s="268">
        <f>G52*E52</f>
        <v>0</v>
      </c>
      <c r="M52" s="268">
        <f t="shared" ref="M52:M56" si="61">H52*E52</f>
        <v>0</v>
      </c>
      <c r="N52" s="268">
        <f t="shared" ref="N52:N56" si="62">I52*E52</f>
        <v>0</v>
      </c>
      <c r="O52" s="268">
        <f t="shared" ref="O52:O56" si="63">J52*E52</f>
        <v>0</v>
      </c>
      <c r="P52" s="268">
        <f t="shared" si="3"/>
        <v>0</v>
      </c>
    </row>
    <row r="53" spans="1:16" x14ac:dyDescent="0.25">
      <c r="A53" s="202">
        <v>7</v>
      </c>
      <c r="B53" s="173" t="s">
        <v>190</v>
      </c>
      <c r="C53" s="318" t="s">
        <v>209</v>
      </c>
      <c r="D53" s="346" t="s">
        <v>3</v>
      </c>
      <c r="E53" s="351">
        <f>2*200</f>
        <v>400</v>
      </c>
      <c r="F53" s="110">
        <v>0</v>
      </c>
      <c r="G53" s="99">
        <v>0</v>
      </c>
      <c r="H53" s="99">
        <v>0</v>
      </c>
      <c r="I53" s="99">
        <v>0</v>
      </c>
      <c r="J53" s="99">
        <v>0</v>
      </c>
      <c r="K53" s="317">
        <f t="shared" ref="K53:K56" si="64">F53*E53</f>
        <v>0</v>
      </c>
      <c r="L53" s="268">
        <f t="shared" ref="L53:L56" si="65">G53*E53</f>
        <v>0</v>
      </c>
      <c r="M53" s="268">
        <f t="shared" si="61"/>
        <v>0</v>
      </c>
      <c r="N53" s="268">
        <f t="shared" si="62"/>
        <v>0</v>
      </c>
      <c r="O53" s="268">
        <f t="shared" si="63"/>
        <v>0</v>
      </c>
      <c r="P53" s="268">
        <f t="shared" si="3"/>
        <v>0</v>
      </c>
    </row>
    <row r="54" spans="1:16" x14ac:dyDescent="0.25">
      <c r="A54" s="102">
        <v>7</v>
      </c>
      <c r="B54" s="173" t="s">
        <v>190</v>
      </c>
      <c r="C54" s="348" t="s">
        <v>97</v>
      </c>
      <c r="D54" s="346" t="s">
        <v>98</v>
      </c>
      <c r="E54" s="351">
        <v>1</v>
      </c>
      <c r="F54" s="110">
        <v>0</v>
      </c>
      <c r="G54" s="99">
        <v>0</v>
      </c>
      <c r="H54" s="99">
        <v>0</v>
      </c>
      <c r="I54" s="99">
        <v>0</v>
      </c>
      <c r="J54" s="99">
        <v>0</v>
      </c>
      <c r="K54" s="317">
        <f t="shared" si="64"/>
        <v>0</v>
      </c>
      <c r="L54" s="268">
        <f t="shared" si="65"/>
        <v>0</v>
      </c>
      <c r="M54" s="268">
        <f t="shared" si="61"/>
        <v>0</v>
      </c>
      <c r="N54" s="268">
        <f t="shared" si="62"/>
        <v>0</v>
      </c>
      <c r="O54" s="268">
        <f t="shared" si="63"/>
        <v>0</v>
      </c>
      <c r="P54" s="268">
        <f t="shared" si="3"/>
        <v>0</v>
      </c>
    </row>
    <row r="55" spans="1:16" x14ac:dyDescent="0.25">
      <c r="A55" s="202">
        <v>7</v>
      </c>
      <c r="B55" s="173" t="s">
        <v>190</v>
      </c>
      <c r="C55" s="350" t="s">
        <v>102</v>
      </c>
      <c r="D55" s="344" t="s">
        <v>98</v>
      </c>
      <c r="E55" s="351">
        <v>1</v>
      </c>
      <c r="F55" s="110">
        <v>0</v>
      </c>
      <c r="G55" s="99">
        <v>0</v>
      </c>
      <c r="H55" s="99">
        <v>0</v>
      </c>
      <c r="I55" s="99">
        <v>0</v>
      </c>
      <c r="J55" s="99">
        <v>0</v>
      </c>
      <c r="K55" s="317">
        <f t="shared" si="64"/>
        <v>0</v>
      </c>
      <c r="L55" s="268">
        <f t="shared" si="65"/>
        <v>0</v>
      </c>
      <c r="M55" s="268">
        <f t="shared" si="61"/>
        <v>0</v>
      </c>
      <c r="N55" s="268">
        <f t="shared" si="62"/>
        <v>0</v>
      </c>
      <c r="O55" s="268">
        <f t="shared" si="63"/>
        <v>0</v>
      </c>
      <c r="P55" s="268">
        <f t="shared" si="3"/>
        <v>0</v>
      </c>
    </row>
    <row r="56" spans="1:16" x14ac:dyDescent="0.25">
      <c r="A56" s="102">
        <v>7</v>
      </c>
      <c r="B56" s="173" t="s">
        <v>190</v>
      </c>
      <c r="C56" s="346" t="s">
        <v>4</v>
      </c>
      <c r="D56" s="344" t="s">
        <v>100</v>
      </c>
      <c r="E56" s="352">
        <v>2</v>
      </c>
      <c r="F56" s="190">
        <v>0</v>
      </c>
      <c r="G56" s="99">
        <v>0</v>
      </c>
      <c r="H56" s="99">
        <v>0</v>
      </c>
      <c r="I56" s="99">
        <v>0</v>
      </c>
      <c r="J56" s="99">
        <v>0</v>
      </c>
      <c r="K56" s="317">
        <f t="shared" si="64"/>
        <v>0</v>
      </c>
      <c r="L56" s="268">
        <f t="shared" si="65"/>
        <v>0</v>
      </c>
      <c r="M56" s="268">
        <f t="shared" si="61"/>
        <v>0</v>
      </c>
      <c r="N56" s="268">
        <f t="shared" si="62"/>
        <v>0</v>
      </c>
      <c r="O56" s="268">
        <f t="shared" si="63"/>
        <v>0</v>
      </c>
      <c r="P56" s="268">
        <f t="shared" si="3"/>
        <v>0</v>
      </c>
    </row>
    <row r="57" spans="1:16" x14ac:dyDescent="0.25">
      <c r="A57" s="200"/>
      <c r="B57" s="269"/>
      <c r="C57" s="206"/>
      <c r="D57" s="269"/>
      <c r="E57" s="269"/>
      <c r="F57" s="308"/>
      <c r="G57" s="297"/>
      <c r="H57" s="298"/>
      <c r="I57" s="100"/>
      <c r="J57" s="188" t="s">
        <v>154</v>
      </c>
      <c r="K57" s="211">
        <f>SUM(K51:K56)</f>
        <v>0</v>
      </c>
      <c r="L57" s="211">
        <f t="shared" ref="L57" si="66">SUM(L51:L56)</f>
        <v>0</v>
      </c>
      <c r="M57" s="211">
        <f t="shared" ref="M57" si="67">SUM(M51:M56)</f>
        <v>0</v>
      </c>
      <c r="N57" s="211">
        <f t="shared" ref="N57" si="68">SUM(N51:N56)</f>
        <v>0</v>
      </c>
      <c r="O57" s="217">
        <f t="shared" ref="O57" si="69">SUM(O51:O56)</f>
        <v>0</v>
      </c>
      <c r="P57" s="217">
        <f t="shared" ref="P57" si="70">SUM(P51:P56)</f>
        <v>0</v>
      </c>
    </row>
    <row r="58" spans="1:16" ht="15" customHeight="1" x14ac:dyDescent="0.25">
      <c r="A58" s="92">
        <v>8</v>
      </c>
      <c r="B58" s="353" t="s">
        <v>149</v>
      </c>
      <c r="C58" s="354" t="s">
        <v>214</v>
      </c>
      <c r="D58" s="355" t="s">
        <v>119</v>
      </c>
      <c r="E58" s="356">
        <v>11</v>
      </c>
      <c r="F58" s="189">
        <v>0</v>
      </c>
      <c r="G58" s="189">
        <v>0</v>
      </c>
      <c r="H58" s="189">
        <v>0</v>
      </c>
      <c r="I58" s="189">
        <v>0</v>
      </c>
      <c r="J58" s="189">
        <v>0</v>
      </c>
      <c r="K58" s="317">
        <f>F58*E58</f>
        <v>0</v>
      </c>
      <c r="L58" s="268">
        <f>G58*E58</f>
        <v>0</v>
      </c>
      <c r="M58" s="268">
        <f>H58*E58</f>
        <v>0</v>
      </c>
      <c r="N58" s="268">
        <f>I58*E58</f>
        <v>0</v>
      </c>
      <c r="O58" s="268">
        <f>J58*E58</f>
        <v>0</v>
      </c>
      <c r="P58" s="268">
        <f t="shared" si="3"/>
        <v>0</v>
      </c>
    </row>
    <row r="59" spans="1:16" ht="15" customHeight="1" x14ac:dyDescent="0.25">
      <c r="A59" s="92">
        <v>8</v>
      </c>
      <c r="B59" s="353" t="s">
        <v>149</v>
      </c>
      <c r="C59" s="331" t="s">
        <v>117</v>
      </c>
      <c r="D59" s="357" t="s">
        <v>120</v>
      </c>
      <c r="E59" s="358">
        <v>77</v>
      </c>
      <c r="F59" s="99">
        <v>0</v>
      </c>
      <c r="G59" s="99">
        <v>0</v>
      </c>
      <c r="H59" s="99">
        <v>0</v>
      </c>
      <c r="I59" s="99">
        <v>0</v>
      </c>
      <c r="J59" s="99">
        <v>0</v>
      </c>
      <c r="K59" s="317">
        <f>F59*E59</f>
        <v>0</v>
      </c>
      <c r="L59" s="268">
        <f>G59*E59</f>
        <v>0</v>
      </c>
      <c r="M59" s="268">
        <f t="shared" ref="M59:M63" si="71">H59*E59</f>
        <v>0</v>
      </c>
      <c r="N59" s="268">
        <f t="shared" ref="N59:N63" si="72">I59*E59</f>
        <v>0</v>
      </c>
      <c r="O59" s="268">
        <f t="shared" ref="O59:O63" si="73">J59*E59</f>
        <v>0</v>
      </c>
      <c r="P59" s="268">
        <f t="shared" si="3"/>
        <v>0</v>
      </c>
    </row>
    <row r="60" spans="1:16" ht="15" customHeight="1" x14ac:dyDescent="0.25">
      <c r="A60" s="92">
        <v>8</v>
      </c>
      <c r="B60" s="353" t="s">
        <v>149</v>
      </c>
      <c r="C60" s="331" t="s">
        <v>2</v>
      </c>
      <c r="D60" s="357" t="s">
        <v>121</v>
      </c>
      <c r="E60" s="359">
        <v>3200</v>
      </c>
      <c r="F60" s="99">
        <v>0</v>
      </c>
      <c r="G60" s="99">
        <v>0</v>
      </c>
      <c r="H60" s="99">
        <v>0</v>
      </c>
      <c r="I60" s="99">
        <v>0</v>
      </c>
      <c r="J60" s="99">
        <v>0</v>
      </c>
      <c r="K60" s="317">
        <f t="shared" ref="K60:K63" si="74">F60*E60</f>
        <v>0</v>
      </c>
      <c r="L60" s="268">
        <f t="shared" ref="L60:L63" si="75">G60*E60</f>
        <v>0</v>
      </c>
      <c r="M60" s="268">
        <f t="shared" si="71"/>
        <v>0</v>
      </c>
      <c r="N60" s="268">
        <f t="shared" si="72"/>
        <v>0</v>
      </c>
      <c r="O60" s="268">
        <f t="shared" si="73"/>
        <v>0</v>
      </c>
      <c r="P60" s="268">
        <f t="shared" si="3"/>
        <v>0</v>
      </c>
    </row>
    <row r="61" spans="1:16" ht="15" customHeight="1" x14ac:dyDescent="0.25">
      <c r="A61" s="92">
        <v>8</v>
      </c>
      <c r="B61" s="353" t="s">
        <v>149</v>
      </c>
      <c r="C61" s="318" t="s">
        <v>209</v>
      </c>
      <c r="D61" s="357" t="s">
        <v>122</v>
      </c>
      <c r="E61" s="359">
        <v>35200</v>
      </c>
      <c r="F61" s="99">
        <v>0</v>
      </c>
      <c r="G61" s="99">
        <v>0</v>
      </c>
      <c r="H61" s="99">
        <v>0</v>
      </c>
      <c r="I61" s="99">
        <v>0</v>
      </c>
      <c r="J61" s="99">
        <v>0</v>
      </c>
      <c r="K61" s="317">
        <f t="shared" si="74"/>
        <v>0</v>
      </c>
      <c r="L61" s="268">
        <f t="shared" si="75"/>
        <v>0</v>
      </c>
      <c r="M61" s="268">
        <f t="shared" si="71"/>
        <v>0</v>
      </c>
      <c r="N61" s="268">
        <f t="shared" si="72"/>
        <v>0</v>
      </c>
      <c r="O61" s="268">
        <f t="shared" si="73"/>
        <v>0</v>
      </c>
      <c r="P61" s="268">
        <f t="shared" si="3"/>
        <v>0</v>
      </c>
    </row>
    <row r="62" spans="1:16" ht="15" customHeight="1" x14ac:dyDescent="0.25">
      <c r="A62" s="92">
        <v>8</v>
      </c>
      <c r="B62" s="353" t="s">
        <v>149</v>
      </c>
      <c r="C62" s="331" t="s">
        <v>97</v>
      </c>
      <c r="D62" s="357" t="s">
        <v>121</v>
      </c>
      <c r="E62" s="358">
        <v>2</v>
      </c>
      <c r="F62" s="99">
        <v>0</v>
      </c>
      <c r="G62" s="99">
        <v>0</v>
      </c>
      <c r="H62" s="99">
        <v>0</v>
      </c>
      <c r="I62" s="99">
        <v>0</v>
      </c>
      <c r="J62" s="99">
        <v>0</v>
      </c>
      <c r="K62" s="317">
        <f t="shared" si="74"/>
        <v>0</v>
      </c>
      <c r="L62" s="268">
        <f t="shared" si="75"/>
        <v>0</v>
      </c>
      <c r="M62" s="268">
        <f t="shared" si="71"/>
        <v>0</v>
      </c>
      <c r="N62" s="268">
        <f t="shared" si="72"/>
        <v>0</v>
      </c>
      <c r="O62" s="268">
        <f t="shared" si="73"/>
        <v>0</v>
      </c>
      <c r="P62" s="268">
        <f t="shared" si="3"/>
        <v>0</v>
      </c>
    </row>
    <row r="63" spans="1:16" ht="15" customHeight="1" x14ac:dyDescent="0.25">
      <c r="A63" s="92">
        <v>8</v>
      </c>
      <c r="B63" s="353" t="s">
        <v>149</v>
      </c>
      <c r="C63" s="331" t="s">
        <v>118</v>
      </c>
      <c r="D63" s="357" t="s">
        <v>121</v>
      </c>
      <c r="E63" s="358">
        <v>2</v>
      </c>
      <c r="F63" s="99">
        <v>0</v>
      </c>
      <c r="G63" s="99">
        <v>0</v>
      </c>
      <c r="H63" s="99">
        <v>0</v>
      </c>
      <c r="I63" s="99">
        <v>0</v>
      </c>
      <c r="J63" s="99">
        <v>0</v>
      </c>
      <c r="K63" s="317">
        <f t="shared" si="74"/>
        <v>0</v>
      </c>
      <c r="L63" s="268">
        <f t="shared" si="75"/>
        <v>0</v>
      </c>
      <c r="M63" s="268">
        <f t="shared" si="71"/>
        <v>0</v>
      </c>
      <c r="N63" s="268">
        <f t="shared" si="72"/>
        <v>0</v>
      </c>
      <c r="O63" s="268">
        <f t="shared" si="73"/>
        <v>0</v>
      </c>
      <c r="P63" s="268">
        <f t="shared" si="3"/>
        <v>0</v>
      </c>
    </row>
    <row r="64" spans="1:16" ht="15" customHeight="1" x14ac:dyDescent="0.25">
      <c r="A64" s="293"/>
      <c r="B64" s="293"/>
      <c r="C64" s="293"/>
      <c r="D64" s="293"/>
      <c r="E64" s="293"/>
      <c r="F64" s="294"/>
      <c r="G64" s="294"/>
      <c r="H64" s="294"/>
      <c r="I64" s="100"/>
      <c r="J64" s="182" t="s">
        <v>191</v>
      </c>
      <c r="K64" s="211">
        <f>SUM(K58:K63)</f>
        <v>0</v>
      </c>
      <c r="L64" s="211">
        <f t="shared" ref="L64" si="76">SUM(L58:L63)</f>
        <v>0</v>
      </c>
      <c r="M64" s="211">
        <f t="shared" ref="M64" si="77">SUM(M58:M63)</f>
        <v>0</v>
      </c>
      <c r="N64" s="211">
        <f t="shared" ref="N64" si="78">SUM(N58:N63)</f>
        <v>0</v>
      </c>
      <c r="O64" s="217">
        <f t="shared" ref="O64" si="79">SUM(O58:O63)</f>
        <v>0</v>
      </c>
      <c r="P64" s="217">
        <f t="shared" ref="P64" si="80">SUM(P58:P63)</f>
        <v>0</v>
      </c>
    </row>
    <row r="65" spans="1:16" ht="15" customHeight="1" x14ac:dyDescent="0.25">
      <c r="A65" s="92">
        <v>9</v>
      </c>
      <c r="B65" s="360" t="s">
        <v>179</v>
      </c>
      <c r="C65" s="331" t="s">
        <v>211</v>
      </c>
      <c r="D65" s="361" t="s">
        <v>95</v>
      </c>
      <c r="E65" s="362">
        <v>7</v>
      </c>
      <c r="F65" s="110">
        <v>0</v>
      </c>
      <c r="G65" s="99">
        <v>0</v>
      </c>
      <c r="H65" s="99">
        <v>0</v>
      </c>
      <c r="I65" s="99">
        <v>0</v>
      </c>
      <c r="J65" s="99">
        <v>0</v>
      </c>
      <c r="K65" s="317">
        <f>F65*E65</f>
        <v>0</v>
      </c>
      <c r="L65" s="268">
        <f>G65*E65</f>
        <v>0</v>
      </c>
      <c r="M65" s="268">
        <f>H65*E65</f>
        <v>0</v>
      </c>
      <c r="N65" s="268">
        <f>I65*E65</f>
        <v>0</v>
      </c>
      <c r="O65" s="268">
        <f>J65*E65</f>
        <v>0</v>
      </c>
      <c r="P65" s="268">
        <f t="shared" si="3"/>
        <v>0</v>
      </c>
    </row>
    <row r="66" spans="1:16" ht="16.5" customHeight="1" x14ac:dyDescent="0.25">
      <c r="A66" s="92">
        <v>9</v>
      </c>
      <c r="B66" s="360" t="s">
        <v>179</v>
      </c>
      <c r="C66" s="331" t="s">
        <v>212</v>
      </c>
      <c r="D66" s="361" t="s">
        <v>95</v>
      </c>
      <c r="E66" s="102">
        <v>7</v>
      </c>
      <c r="F66" s="110">
        <v>0</v>
      </c>
      <c r="G66" s="99">
        <v>0</v>
      </c>
      <c r="H66" s="99">
        <v>0</v>
      </c>
      <c r="I66" s="99">
        <v>0</v>
      </c>
      <c r="J66" s="99">
        <v>0</v>
      </c>
      <c r="K66" s="317">
        <f>F66*E66</f>
        <v>0</v>
      </c>
      <c r="L66" s="268">
        <f>G66*E66</f>
        <v>0</v>
      </c>
      <c r="M66" s="268">
        <f t="shared" ref="M66:M70" si="81">H66*E66</f>
        <v>0</v>
      </c>
      <c r="N66" s="268">
        <f t="shared" ref="N66:N70" si="82">I66*E66</f>
        <v>0</v>
      </c>
      <c r="O66" s="268">
        <f t="shared" ref="O66:O70" si="83">J66*E66</f>
        <v>0</v>
      </c>
      <c r="P66" s="268">
        <f t="shared" si="3"/>
        <v>0</v>
      </c>
    </row>
    <row r="67" spans="1:16" x14ac:dyDescent="0.25">
      <c r="A67" s="92">
        <v>9</v>
      </c>
      <c r="B67" s="360" t="s">
        <v>179</v>
      </c>
      <c r="C67" s="331" t="s">
        <v>2</v>
      </c>
      <c r="D67" s="361" t="s">
        <v>3</v>
      </c>
      <c r="E67" s="363">
        <v>300</v>
      </c>
      <c r="F67" s="110">
        <v>0</v>
      </c>
      <c r="G67" s="99">
        <v>0</v>
      </c>
      <c r="H67" s="99">
        <v>0</v>
      </c>
      <c r="I67" s="99">
        <v>0</v>
      </c>
      <c r="J67" s="99">
        <v>0</v>
      </c>
      <c r="K67" s="317">
        <f t="shared" ref="K67:K70" si="84">F67*E67</f>
        <v>0</v>
      </c>
      <c r="L67" s="268">
        <f t="shared" ref="L67:L70" si="85">G67*E67</f>
        <v>0</v>
      </c>
      <c r="M67" s="268">
        <f t="shared" si="81"/>
        <v>0</v>
      </c>
      <c r="N67" s="268">
        <f t="shared" si="82"/>
        <v>0</v>
      </c>
      <c r="O67" s="268">
        <f t="shared" si="83"/>
        <v>0</v>
      </c>
      <c r="P67" s="268">
        <f t="shared" si="3"/>
        <v>0</v>
      </c>
    </row>
    <row r="68" spans="1:16" x14ac:dyDescent="0.25">
      <c r="A68" s="92">
        <v>9</v>
      </c>
      <c r="B68" s="360" t="s">
        <v>179</v>
      </c>
      <c r="C68" s="318" t="s">
        <v>209</v>
      </c>
      <c r="D68" s="361" t="s">
        <v>3</v>
      </c>
      <c r="E68" s="102">
        <v>300</v>
      </c>
      <c r="F68" s="110">
        <v>0</v>
      </c>
      <c r="G68" s="99">
        <v>0</v>
      </c>
      <c r="H68" s="99">
        <v>0</v>
      </c>
      <c r="I68" s="99">
        <v>0</v>
      </c>
      <c r="J68" s="99">
        <v>0</v>
      </c>
      <c r="K68" s="317">
        <f t="shared" si="84"/>
        <v>0</v>
      </c>
      <c r="L68" s="268">
        <f t="shared" si="85"/>
        <v>0</v>
      </c>
      <c r="M68" s="268">
        <f t="shared" si="81"/>
        <v>0</v>
      </c>
      <c r="N68" s="268">
        <f t="shared" si="82"/>
        <v>0</v>
      </c>
      <c r="O68" s="268">
        <f t="shared" si="83"/>
        <v>0</v>
      </c>
      <c r="P68" s="268">
        <f t="shared" si="3"/>
        <v>0</v>
      </c>
    </row>
    <row r="69" spans="1:16" x14ac:dyDescent="0.25">
      <c r="A69" s="92">
        <v>9</v>
      </c>
      <c r="B69" s="360" t="s">
        <v>179</v>
      </c>
      <c r="C69" s="331" t="s">
        <v>97</v>
      </c>
      <c r="D69" s="361" t="s">
        <v>98</v>
      </c>
      <c r="E69" s="320">
        <v>1</v>
      </c>
      <c r="F69" s="110">
        <v>0</v>
      </c>
      <c r="G69" s="99">
        <v>0</v>
      </c>
      <c r="H69" s="99">
        <v>0</v>
      </c>
      <c r="I69" s="99">
        <v>0</v>
      </c>
      <c r="J69" s="99">
        <v>0</v>
      </c>
      <c r="K69" s="317">
        <f t="shared" si="84"/>
        <v>0</v>
      </c>
      <c r="L69" s="268">
        <f t="shared" si="85"/>
        <v>0</v>
      </c>
      <c r="M69" s="268">
        <f t="shared" si="81"/>
        <v>0</v>
      </c>
      <c r="N69" s="268">
        <f t="shared" si="82"/>
        <v>0</v>
      </c>
      <c r="O69" s="268">
        <f t="shared" si="83"/>
        <v>0</v>
      </c>
      <c r="P69" s="268">
        <f t="shared" si="3"/>
        <v>0</v>
      </c>
    </row>
    <row r="70" spans="1:16" x14ac:dyDescent="0.25">
      <c r="A70" s="92">
        <v>9</v>
      </c>
      <c r="B70" s="360" t="s">
        <v>179</v>
      </c>
      <c r="C70" s="331" t="s">
        <v>99</v>
      </c>
      <c r="D70" s="361" t="s">
        <v>98</v>
      </c>
      <c r="E70" s="320">
        <v>1</v>
      </c>
      <c r="F70" s="110">
        <v>0</v>
      </c>
      <c r="G70" s="99">
        <v>0</v>
      </c>
      <c r="H70" s="99">
        <v>0</v>
      </c>
      <c r="I70" s="99">
        <v>0</v>
      </c>
      <c r="J70" s="99">
        <v>0</v>
      </c>
      <c r="K70" s="317">
        <f t="shared" si="84"/>
        <v>0</v>
      </c>
      <c r="L70" s="268">
        <f t="shared" si="85"/>
        <v>0</v>
      </c>
      <c r="M70" s="268">
        <f t="shared" si="81"/>
        <v>0</v>
      </c>
      <c r="N70" s="268">
        <f t="shared" si="82"/>
        <v>0</v>
      </c>
      <c r="O70" s="268">
        <f t="shared" si="83"/>
        <v>0</v>
      </c>
      <c r="P70" s="268">
        <f t="shared" si="3"/>
        <v>0</v>
      </c>
    </row>
    <row r="71" spans="1:16" x14ac:dyDescent="0.25">
      <c r="A71" s="92">
        <v>9</v>
      </c>
      <c r="B71" s="360" t="s">
        <v>179</v>
      </c>
      <c r="C71" s="331" t="s">
        <v>4</v>
      </c>
      <c r="D71" s="361" t="s">
        <v>100</v>
      </c>
      <c r="E71" s="102">
        <v>5</v>
      </c>
      <c r="F71" s="110">
        <v>0</v>
      </c>
      <c r="G71" s="99">
        <v>0</v>
      </c>
      <c r="H71" s="99">
        <v>0</v>
      </c>
      <c r="I71" s="99">
        <v>0</v>
      </c>
      <c r="J71" s="99">
        <v>0</v>
      </c>
      <c r="K71" s="317">
        <f>F71*E71</f>
        <v>0</v>
      </c>
      <c r="L71" s="268">
        <f>G71*E71</f>
        <v>0</v>
      </c>
      <c r="M71" s="268">
        <f>H71*E71</f>
        <v>0</v>
      </c>
      <c r="N71" s="268">
        <f>I71*E71</f>
        <v>0</v>
      </c>
      <c r="O71" s="268">
        <f>J71*E71</f>
        <v>0</v>
      </c>
      <c r="P71" s="268">
        <f t="shared" si="3"/>
        <v>0</v>
      </c>
    </row>
    <row r="72" spans="1:16" x14ac:dyDescent="0.25">
      <c r="A72" s="293"/>
      <c r="B72" s="293"/>
      <c r="C72" s="293"/>
      <c r="D72" s="293"/>
      <c r="E72" s="293"/>
      <c r="F72" s="294"/>
      <c r="G72" s="294"/>
      <c r="H72" s="294"/>
      <c r="I72" s="100"/>
      <c r="J72" s="191" t="s">
        <v>73</v>
      </c>
      <c r="K72" s="211">
        <f>SUM(K66:K71)</f>
        <v>0</v>
      </c>
      <c r="L72" s="211">
        <f t="shared" ref="L72" si="86">SUM(L66:L71)</f>
        <v>0</v>
      </c>
      <c r="M72" s="211">
        <f t="shared" ref="M72" si="87">SUM(M66:M71)</f>
        <v>0</v>
      </c>
      <c r="N72" s="211">
        <f t="shared" ref="N72" si="88">SUM(N66:N71)</f>
        <v>0</v>
      </c>
      <c r="O72" s="216">
        <f t="shared" ref="O72" si="89">SUM(O66:O71)</f>
        <v>0</v>
      </c>
      <c r="P72" s="216">
        <f>SUM(P65:P71)</f>
        <v>0</v>
      </c>
    </row>
    <row r="73" spans="1:16" x14ac:dyDescent="0.25">
      <c r="A73" s="93">
        <v>10</v>
      </c>
      <c r="B73" s="360" t="s">
        <v>180</v>
      </c>
      <c r="C73" s="333" t="s">
        <v>211</v>
      </c>
      <c r="D73" s="364" t="s">
        <v>95</v>
      </c>
      <c r="E73" s="362">
        <f>2*60</f>
        <v>120</v>
      </c>
      <c r="F73" s="195">
        <v>0</v>
      </c>
      <c r="G73" s="99">
        <v>0</v>
      </c>
      <c r="H73" s="99">
        <v>0</v>
      </c>
      <c r="I73" s="99">
        <v>0</v>
      </c>
      <c r="J73" s="99">
        <v>0</v>
      </c>
      <c r="K73" s="317">
        <f>F73*E73</f>
        <v>0</v>
      </c>
      <c r="L73" s="268">
        <f>G73*E73</f>
        <v>0</v>
      </c>
      <c r="M73" s="268">
        <f>H73*E73</f>
        <v>0</v>
      </c>
      <c r="N73" s="268">
        <f>I73*E73</f>
        <v>0</v>
      </c>
      <c r="O73" s="268">
        <f>J73*E73</f>
        <v>0</v>
      </c>
      <c r="P73" s="268">
        <f t="shared" si="3"/>
        <v>0</v>
      </c>
    </row>
    <row r="74" spans="1:16" ht="12.75" customHeight="1" x14ac:dyDescent="0.25">
      <c r="A74" s="93">
        <v>10</v>
      </c>
      <c r="B74" s="360" t="s">
        <v>180</v>
      </c>
      <c r="C74" s="333" t="s">
        <v>212</v>
      </c>
      <c r="D74" s="365" t="s">
        <v>95</v>
      </c>
      <c r="E74" s="102">
        <v>7</v>
      </c>
      <c r="F74" s="110">
        <v>0</v>
      </c>
      <c r="G74" s="99">
        <v>0</v>
      </c>
      <c r="H74" s="99">
        <v>0</v>
      </c>
      <c r="I74" s="99">
        <v>0</v>
      </c>
      <c r="J74" s="99">
        <v>0</v>
      </c>
      <c r="K74" s="317">
        <f>F74*E74</f>
        <v>0</v>
      </c>
      <c r="L74" s="268">
        <f>G74*E74</f>
        <v>0</v>
      </c>
      <c r="M74" s="268">
        <f t="shared" ref="M74:M78" si="90">H74*E74</f>
        <v>0</v>
      </c>
      <c r="N74" s="268">
        <f t="shared" ref="N74:N78" si="91">I74*E74</f>
        <v>0</v>
      </c>
      <c r="O74" s="268">
        <f t="shared" ref="O74:O78" si="92">J74*E74</f>
        <v>0</v>
      </c>
      <c r="P74" s="268">
        <f t="shared" si="3"/>
        <v>0</v>
      </c>
    </row>
    <row r="75" spans="1:16" x14ac:dyDescent="0.25">
      <c r="A75" s="93">
        <v>10</v>
      </c>
      <c r="B75" s="360" t="s">
        <v>180</v>
      </c>
      <c r="C75" s="333" t="s">
        <v>2</v>
      </c>
      <c r="D75" s="365" t="s">
        <v>3</v>
      </c>
      <c r="E75" s="102">
        <v>500</v>
      </c>
      <c r="F75" s="110">
        <v>0</v>
      </c>
      <c r="G75" s="99">
        <v>0</v>
      </c>
      <c r="H75" s="99">
        <v>0</v>
      </c>
      <c r="I75" s="99">
        <v>0</v>
      </c>
      <c r="J75" s="99">
        <v>0</v>
      </c>
      <c r="K75" s="317">
        <f t="shared" ref="K75:K78" si="93">F75*E75</f>
        <v>0</v>
      </c>
      <c r="L75" s="268">
        <f t="shared" ref="L75:L78" si="94">G75*E75</f>
        <v>0</v>
      </c>
      <c r="M75" s="268">
        <f t="shared" si="90"/>
        <v>0</v>
      </c>
      <c r="N75" s="268">
        <f t="shared" si="91"/>
        <v>0</v>
      </c>
      <c r="O75" s="268">
        <f t="shared" si="92"/>
        <v>0</v>
      </c>
      <c r="P75" s="268">
        <f t="shared" ref="P75:P141" si="95">SUM(K75:O75)</f>
        <v>0</v>
      </c>
    </row>
    <row r="76" spans="1:16" x14ac:dyDescent="0.25">
      <c r="A76" s="93">
        <v>10</v>
      </c>
      <c r="B76" s="360" t="s">
        <v>180</v>
      </c>
      <c r="C76" s="318" t="s">
        <v>209</v>
      </c>
      <c r="D76" s="365" t="s">
        <v>3</v>
      </c>
      <c r="E76" s="102">
        <f>4*250</f>
        <v>1000</v>
      </c>
      <c r="F76" s="110">
        <v>0</v>
      </c>
      <c r="G76" s="99">
        <v>0</v>
      </c>
      <c r="H76" s="99">
        <v>0</v>
      </c>
      <c r="I76" s="99">
        <v>0</v>
      </c>
      <c r="J76" s="99">
        <v>0</v>
      </c>
      <c r="K76" s="317">
        <f t="shared" si="93"/>
        <v>0</v>
      </c>
      <c r="L76" s="268">
        <f t="shared" si="94"/>
        <v>0</v>
      </c>
      <c r="M76" s="268">
        <f t="shared" si="90"/>
        <v>0</v>
      </c>
      <c r="N76" s="268">
        <f t="shared" si="91"/>
        <v>0</v>
      </c>
      <c r="O76" s="268">
        <f t="shared" si="92"/>
        <v>0</v>
      </c>
      <c r="P76" s="268">
        <f t="shared" si="95"/>
        <v>0</v>
      </c>
    </row>
    <row r="77" spans="1:16" x14ac:dyDescent="0.25">
      <c r="A77" s="93">
        <v>10</v>
      </c>
      <c r="B77" s="360" t="s">
        <v>180</v>
      </c>
      <c r="C77" s="333" t="s">
        <v>97</v>
      </c>
      <c r="D77" s="365" t="s">
        <v>98</v>
      </c>
      <c r="E77" s="320">
        <v>1</v>
      </c>
      <c r="F77" s="110">
        <v>0</v>
      </c>
      <c r="G77" s="99">
        <v>0</v>
      </c>
      <c r="H77" s="99">
        <v>0</v>
      </c>
      <c r="I77" s="99">
        <v>0</v>
      </c>
      <c r="J77" s="99">
        <v>0</v>
      </c>
      <c r="K77" s="317">
        <f t="shared" si="93"/>
        <v>0</v>
      </c>
      <c r="L77" s="268">
        <f t="shared" si="94"/>
        <v>0</v>
      </c>
      <c r="M77" s="268">
        <f t="shared" si="90"/>
        <v>0</v>
      </c>
      <c r="N77" s="268">
        <f t="shared" si="91"/>
        <v>0</v>
      </c>
      <c r="O77" s="268">
        <f t="shared" si="92"/>
        <v>0</v>
      </c>
      <c r="P77" s="268">
        <f t="shared" si="95"/>
        <v>0</v>
      </c>
    </row>
    <row r="78" spans="1:16" x14ac:dyDescent="0.25">
      <c r="A78" s="93">
        <v>10</v>
      </c>
      <c r="B78" s="360" t="s">
        <v>180</v>
      </c>
      <c r="C78" s="333" t="s">
        <v>99</v>
      </c>
      <c r="D78" s="335" t="s">
        <v>98</v>
      </c>
      <c r="E78" s="202">
        <v>1</v>
      </c>
      <c r="F78" s="195">
        <v>0</v>
      </c>
      <c r="G78" s="99">
        <v>0</v>
      </c>
      <c r="H78" s="99">
        <v>0</v>
      </c>
      <c r="I78" s="99">
        <v>0</v>
      </c>
      <c r="J78" s="99">
        <v>0</v>
      </c>
      <c r="K78" s="317">
        <f t="shared" si="93"/>
        <v>0</v>
      </c>
      <c r="L78" s="268">
        <f t="shared" si="94"/>
        <v>0</v>
      </c>
      <c r="M78" s="268">
        <f t="shared" si="90"/>
        <v>0</v>
      </c>
      <c r="N78" s="268">
        <f t="shared" si="91"/>
        <v>0</v>
      </c>
      <c r="O78" s="268">
        <f t="shared" si="92"/>
        <v>0</v>
      </c>
      <c r="P78" s="268">
        <f t="shared" si="95"/>
        <v>0</v>
      </c>
    </row>
    <row r="79" spans="1:16" x14ac:dyDescent="0.25">
      <c r="A79" s="93">
        <v>10</v>
      </c>
      <c r="B79" s="360" t="s">
        <v>180</v>
      </c>
      <c r="C79" s="333" t="s">
        <v>4</v>
      </c>
      <c r="D79" s="336" t="s">
        <v>100</v>
      </c>
      <c r="E79" s="325">
        <v>5</v>
      </c>
      <c r="F79" s="110">
        <v>0</v>
      </c>
      <c r="G79" s="99">
        <v>0</v>
      </c>
      <c r="H79" s="99">
        <v>0</v>
      </c>
      <c r="I79" s="99">
        <v>0</v>
      </c>
      <c r="J79" s="99">
        <v>0</v>
      </c>
      <c r="K79" s="317">
        <f>F79*E79</f>
        <v>0</v>
      </c>
      <c r="L79" s="268">
        <f>G79*E79</f>
        <v>0</v>
      </c>
      <c r="M79" s="268">
        <f>H79*E79</f>
        <v>0</v>
      </c>
      <c r="N79" s="268">
        <f>I79*E79</f>
        <v>0</v>
      </c>
      <c r="O79" s="268">
        <f>J79*E79</f>
        <v>0</v>
      </c>
      <c r="P79" s="268">
        <f t="shared" si="95"/>
        <v>0</v>
      </c>
    </row>
    <row r="80" spans="1:16" x14ac:dyDescent="0.25">
      <c r="A80" s="293"/>
      <c r="B80" s="293"/>
      <c r="C80" s="293"/>
      <c r="D80" s="293"/>
      <c r="E80" s="293"/>
      <c r="F80" s="294"/>
      <c r="G80" s="294"/>
      <c r="H80" s="294"/>
      <c r="I80" s="100"/>
      <c r="J80" s="191" t="s">
        <v>72</v>
      </c>
      <c r="K80" s="211">
        <f>SUM(K74:K79)</f>
        <v>0</v>
      </c>
      <c r="L80" s="211">
        <f t="shared" ref="L80" si="96">SUM(L74:L79)</f>
        <v>0</v>
      </c>
      <c r="M80" s="211">
        <f t="shared" ref="M80" si="97">SUM(M74:M79)</f>
        <v>0</v>
      </c>
      <c r="N80" s="211">
        <f t="shared" ref="N80" si="98">SUM(N74:N79)</f>
        <v>0</v>
      </c>
      <c r="O80" s="217">
        <f t="shared" ref="O80" si="99">SUM(O74:O79)</f>
        <v>0</v>
      </c>
      <c r="P80" s="217">
        <f>SUM(P73:P79)</f>
        <v>0</v>
      </c>
    </row>
    <row r="81" spans="1:16" x14ac:dyDescent="0.25">
      <c r="A81" s="93">
        <v>11</v>
      </c>
      <c r="B81" s="366" t="s">
        <v>183</v>
      </c>
      <c r="C81" s="367" t="s">
        <v>106</v>
      </c>
      <c r="D81" s="368" t="s">
        <v>95</v>
      </c>
      <c r="E81" s="102">
        <v>14</v>
      </c>
      <c r="F81" s="110">
        <v>0</v>
      </c>
      <c r="G81" s="99">
        <v>0</v>
      </c>
      <c r="H81" s="99">
        <v>0</v>
      </c>
      <c r="I81" s="99">
        <v>0</v>
      </c>
      <c r="J81" s="99">
        <v>0</v>
      </c>
      <c r="K81" s="317">
        <f>F81*E81</f>
        <v>0</v>
      </c>
      <c r="L81" s="268">
        <f>G81*E81</f>
        <v>0</v>
      </c>
      <c r="M81" s="268">
        <f>H81*E81</f>
        <v>0</v>
      </c>
      <c r="N81" s="268">
        <f>I81*E81</f>
        <v>0</v>
      </c>
      <c r="O81" s="268">
        <f>J81*E81</f>
        <v>0</v>
      </c>
      <c r="P81" s="268">
        <f t="shared" si="95"/>
        <v>0</v>
      </c>
    </row>
    <row r="82" spans="1:16" x14ac:dyDescent="0.25">
      <c r="A82" s="93">
        <v>11</v>
      </c>
      <c r="B82" s="366" t="s">
        <v>183</v>
      </c>
      <c r="C82" s="226" t="s">
        <v>103</v>
      </c>
      <c r="D82" s="368" t="s">
        <v>95</v>
      </c>
      <c r="E82" s="102">
        <f>60*14</f>
        <v>840</v>
      </c>
      <c r="F82" s="110">
        <v>0</v>
      </c>
      <c r="G82" s="99">
        <v>0</v>
      </c>
      <c r="H82" s="99">
        <v>0</v>
      </c>
      <c r="I82" s="99">
        <v>0</v>
      </c>
      <c r="J82" s="99">
        <v>0</v>
      </c>
      <c r="K82" s="317">
        <f t="shared" ref="K82:K85" si="100">F82*E82</f>
        <v>0</v>
      </c>
      <c r="L82" s="268">
        <f t="shared" ref="L82:L85" si="101">G82*E82</f>
        <v>0</v>
      </c>
      <c r="M82" s="268">
        <f t="shared" ref="M82:M85" si="102">H82*E82</f>
        <v>0</v>
      </c>
      <c r="N82" s="268">
        <f t="shared" ref="N82:N85" si="103">I82*E82</f>
        <v>0</v>
      </c>
      <c r="O82" s="268">
        <f t="shared" ref="O82:O85" si="104">J82*E82</f>
        <v>0</v>
      </c>
      <c r="P82" s="268">
        <f t="shared" si="95"/>
        <v>0</v>
      </c>
    </row>
    <row r="83" spans="1:16" x14ac:dyDescent="0.25">
      <c r="A83" s="93">
        <v>11</v>
      </c>
      <c r="B83" s="366" t="s">
        <v>183</v>
      </c>
      <c r="C83" s="226" t="s">
        <v>104</v>
      </c>
      <c r="D83" s="368" t="s">
        <v>95</v>
      </c>
      <c r="E83" s="102">
        <v>14</v>
      </c>
      <c r="F83" s="110">
        <v>0</v>
      </c>
      <c r="G83" s="99">
        <v>0</v>
      </c>
      <c r="H83" s="99">
        <v>0</v>
      </c>
      <c r="I83" s="99">
        <v>0</v>
      </c>
      <c r="J83" s="99">
        <v>0</v>
      </c>
      <c r="K83" s="317">
        <f t="shared" si="100"/>
        <v>0</v>
      </c>
      <c r="L83" s="268">
        <f t="shared" si="101"/>
        <v>0</v>
      </c>
      <c r="M83" s="268">
        <f t="shared" si="102"/>
        <v>0</v>
      </c>
      <c r="N83" s="268">
        <f t="shared" si="103"/>
        <v>0</v>
      </c>
      <c r="O83" s="268">
        <f t="shared" si="104"/>
        <v>0</v>
      </c>
      <c r="P83" s="268">
        <f t="shared" si="95"/>
        <v>0</v>
      </c>
    </row>
    <row r="84" spans="1:16" x14ac:dyDescent="0.25">
      <c r="A84" s="93">
        <v>11</v>
      </c>
      <c r="B84" s="366" t="s">
        <v>183</v>
      </c>
      <c r="C84" s="226" t="s">
        <v>195</v>
      </c>
      <c r="D84" s="368" t="s">
        <v>95</v>
      </c>
      <c r="E84" s="102">
        <v>14</v>
      </c>
      <c r="F84" s="110">
        <v>0</v>
      </c>
      <c r="G84" s="99">
        <v>0</v>
      </c>
      <c r="H84" s="99">
        <v>0</v>
      </c>
      <c r="I84" s="99">
        <v>0</v>
      </c>
      <c r="J84" s="99">
        <v>0</v>
      </c>
      <c r="K84" s="317">
        <f t="shared" si="100"/>
        <v>0</v>
      </c>
      <c r="L84" s="268">
        <f t="shared" si="101"/>
        <v>0</v>
      </c>
      <c r="M84" s="268">
        <f t="shared" si="102"/>
        <v>0</v>
      </c>
      <c r="N84" s="268">
        <f t="shared" si="103"/>
        <v>0</v>
      </c>
      <c r="O84" s="268">
        <f t="shared" si="104"/>
        <v>0</v>
      </c>
      <c r="P84" s="268">
        <f t="shared" si="95"/>
        <v>0</v>
      </c>
    </row>
    <row r="85" spans="1:16" x14ac:dyDescent="0.25">
      <c r="A85" s="93">
        <v>11</v>
      </c>
      <c r="B85" s="98" t="s">
        <v>183</v>
      </c>
      <c r="C85" s="369" t="s">
        <v>196</v>
      </c>
      <c r="D85" s="361" t="s">
        <v>95</v>
      </c>
      <c r="E85" s="102">
        <f>2*14</f>
        <v>28</v>
      </c>
      <c r="F85" s="110">
        <v>0</v>
      </c>
      <c r="G85" s="99">
        <v>0</v>
      </c>
      <c r="H85" s="99">
        <v>0</v>
      </c>
      <c r="I85" s="99">
        <v>0</v>
      </c>
      <c r="J85" s="99">
        <v>0</v>
      </c>
      <c r="K85" s="317">
        <f t="shared" si="100"/>
        <v>0</v>
      </c>
      <c r="L85" s="268">
        <f t="shared" si="101"/>
        <v>0</v>
      </c>
      <c r="M85" s="268">
        <f t="shared" si="102"/>
        <v>0</v>
      </c>
      <c r="N85" s="268">
        <f t="shared" si="103"/>
        <v>0</v>
      </c>
      <c r="O85" s="268">
        <f t="shared" si="104"/>
        <v>0</v>
      </c>
      <c r="P85" s="268">
        <f t="shared" si="95"/>
        <v>0</v>
      </c>
    </row>
    <row r="86" spans="1:16" x14ac:dyDescent="0.25">
      <c r="A86" s="93">
        <v>11</v>
      </c>
      <c r="B86" s="98" t="s">
        <v>183</v>
      </c>
      <c r="C86" s="370" t="s">
        <v>2</v>
      </c>
      <c r="D86" s="361" t="s">
        <v>3</v>
      </c>
      <c r="E86" s="102">
        <f>2*180</f>
        <v>360</v>
      </c>
      <c r="F86" s="110">
        <v>0</v>
      </c>
      <c r="G86" s="99">
        <v>0</v>
      </c>
      <c r="H86" s="99">
        <v>0</v>
      </c>
      <c r="I86" s="99">
        <v>0</v>
      </c>
      <c r="J86" s="99">
        <v>0</v>
      </c>
      <c r="K86" s="317">
        <f>F86*E86</f>
        <v>0</v>
      </c>
      <c r="L86" s="268">
        <f>G86*E86</f>
        <v>0</v>
      </c>
      <c r="M86" s="268">
        <f t="shared" ref="M86:M89" si="105">H86*E86</f>
        <v>0</v>
      </c>
      <c r="N86" s="268">
        <f t="shared" ref="N86:N89" si="106">I86*E86</f>
        <v>0</v>
      </c>
      <c r="O86" s="268">
        <f t="shared" ref="O86:O89" si="107">J86*E86</f>
        <v>0</v>
      </c>
      <c r="P86" s="268">
        <f t="shared" si="95"/>
        <v>0</v>
      </c>
    </row>
    <row r="87" spans="1:16" x14ac:dyDescent="0.25">
      <c r="A87" s="93">
        <v>11</v>
      </c>
      <c r="B87" s="98" t="s">
        <v>183</v>
      </c>
      <c r="C87" s="318" t="s">
        <v>209</v>
      </c>
      <c r="D87" s="361" t="s">
        <v>3</v>
      </c>
      <c r="E87" s="102">
        <f>2*180</f>
        <v>360</v>
      </c>
      <c r="F87" s="110">
        <v>0</v>
      </c>
      <c r="G87" s="99">
        <v>0</v>
      </c>
      <c r="H87" s="99">
        <v>0</v>
      </c>
      <c r="I87" s="99">
        <v>0</v>
      </c>
      <c r="J87" s="99">
        <v>0</v>
      </c>
      <c r="K87" s="317">
        <f t="shared" ref="K87:K89" si="108">F87*E87</f>
        <v>0</v>
      </c>
      <c r="L87" s="268">
        <f t="shared" ref="L87:L89" si="109">G87*E87</f>
        <v>0</v>
      </c>
      <c r="M87" s="268">
        <f t="shared" si="105"/>
        <v>0</v>
      </c>
      <c r="N87" s="268">
        <f t="shared" si="106"/>
        <v>0</v>
      </c>
      <c r="O87" s="268">
        <f t="shared" si="107"/>
        <v>0</v>
      </c>
      <c r="P87" s="268">
        <f t="shared" si="95"/>
        <v>0</v>
      </c>
    </row>
    <row r="88" spans="1:16" x14ac:dyDescent="0.25">
      <c r="A88" s="93">
        <v>11</v>
      </c>
      <c r="B88" s="98" t="s">
        <v>183</v>
      </c>
      <c r="C88" s="370" t="s">
        <v>97</v>
      </c>
      <c r="D88" s="361" t="s">
        <v>98</v>
      </c>
      <c r="E88" s="102">
        <v>1</v>
      </c>
      <c r="F88" s="110">
        <v>0</v>
      </c>
      <c r="G88" s="99">
        <v>0</v>
      </c>
      <c r="H88" s="99">
        <v>0</v>
      </c>
      <c r="I88" s="99">
        <v>0</v>
      </c>
      <c r="J88" s="99">
        <v>0</v>
      </c>
      <c r="K88" s="317">
        <f t="shared" si="108"/>
        <v>0</v>
      </c>
      <c r="L88" s="268">
        <f t="shared" si="109"/>
        <v>0</v>
      </c>
      <c r="M88" s="268">
        <f t="shared" si="105"/>
        <v>0</v>
      </c>
      <c r="N88" s="268">
        <f t="shared" si="106"/>
        <v>0</v>
      </c>
      <c r="O88" s="268">
        <f t="shared" si="107"/>
        <v>0</v>
      </c>
      <c r="P88" s="268">
        <f t="shared" si="95"/>
        <v>0</v>
      </c>
    </row>
    <row r="89" spans="1:16" x14ac:dyDescent="0.25">
      <c r="A89" s="93">
        <v>11</v>
      </c>
      <c r="B89" s="98" t="s">
        <v>183</v>
      </c>
      <c r="C89" s="370" t="s">
        <v>110</v>
      </c>
      <c r="D89" s="361" t="s">
        <v>98</v>
      </c>
      <c r="E89" s="102">
        <v>5</v>
      </c>
      <c r="F89" s="110">
        <v>0</v>
      </c>
      <c r="G89" s="99">
        <v>0</v>
      </c>
      <c r="H89" s="99">
        <v>0</v>
      </c>
      <c r="I89" s="99">
        <v>0</v>
      </c>
      <c r="J89" s="99">
        <v>0</v>
      </c>
      <c r="K89" s="317">
        <f t="shared" si="108"/>
        <v>0</v>
      </c>
      <c r="L89" s="268">
        <f t="shared" si="109"/>
        <v>0</v>
      </c>
      <c r="M89" s="268">
        <f t="shared" si="105"/>
        <v>0</v>
      </c>
      <c r="N89" s="268">
        <f t="shared" si="106"/>
        <v>0</v>
      </c>
      <c r="O89" s="268">
        <f t="shared" si="107"/>
        <v>0</v>
      </c>
      <c r="P89" s="268">
        <f t="shared" si="95"/>
        <v>0</v>
      </c>
    </row>
    <row r="90" spans="1:16" x14ac:dyDescent="0.25">
      <c r="A90" s="93">
        <v>11</v>
      </c>
      <c r="B90" s="98" t="s">
        <v>183</v>
      </c>
      <c r="C90" s="370" t="s">
        <v>4</v>
      </c>
      <c r="D90" s="361" t="s">
        <v>100</v>
      </c>
      <c r="E90" s="102">
        <v>5</v>
      </c>
      <c r="F90" s="110">
        <v>0</v>
      </c>
      <c r="G90" s="99">
        <v>0</v>
      </c>
      <c r="H90" s="99">
        <v>0</v>
      </c>
      <c r="I90" s="99">
        <v>0</v>
      </c>
      <c r="J90" s="99">
        <v>0</v>
      </c>
      <c r="K90" s="317">
        <f>F90*E90</f>
        <v>0</v>
      </c>
      <c r="L90" s="268">
        <f>G90*E90</f>
        <v>0</v>
      </c>
      <c r="M90" s="268">
        <f>H90*E90</f>
        <v>0</v>
      </c>
      <c r="N90" s="268">
        <f>I90*E90</f>
        <v>0</v>
      </c>
      <c r="O90" s="268">
        <f>J90*E90</f>
        <v>0</v>
      </c>
      <c r="P90" s="268">
        <f t="shared" si="95"/>
        <v>0</v>
      </c>
    </row>
    <row r="91" spans="1:16" x14ac:dyDescent="0.25">
      <c r="A91" s="293"/>
      <c r="B91" s="293"/>
      <c r="C91" s="293"/>
      <c r="D91" s="293"/>
      <c r="E91" s="293"/>
      <c r="F91" s="294"/>
      <c r="G91" s="294"/>
      <c r="H91" s="294"/>
      <c r="I91" s="100"/>
      <c r="J91" s="191" t="s">
        <v>71</v>
      </c>
      <c r="K91" s="211">
        <f>SUM(K81:K90)</f>
        <v>0</v>
      </c>
      <c r="L91" s="211">
        <f t="shared" ref="L91" si="110">SUM(L81:L90)</f>
        <v>0</v>
      </c>
      <c r="M91" s="211">
        <f t="shared" ref="M91" si="111">SUM(M81:M90)</f>
        <v>0</v>
      </c>
      <c r="N91" s="211">
        <f t="shared" ref="N91:O91" si="112">SUM(N81:N90)</f>
        <v>0</v>
      </c>
      <c r="O91" s="217">
        <f t="shared" si="112"/>
        <v>0</v>
      </c>
      <c r="P91" s="217">
        <f t="shared" ref="P91" si="113">SUM(P81:P90)</f>
        <v>0</v>
      </c>
    </row>
    <row r="92" spans="1:16" x14ac:dyDescent="0.25">
      <c r="A92" s="93">
        <v>12</v>
      </c>
      <c r="B92" s="98" t="s">
        <v>145</v>
      </c>
      <c r="C92" s="371" t="s">
        <v>211</v>
      </c>
      <c r="D92" s="361" t="s">
        <v>95</v>
      </c>
      <c r="E92" s="362">
        <v>3</v>
      </c>
      <c r="F92" s="195">
        <v>0</v>
      </c>
      <c r="G92" s="99">
        <v>0</v>
      </c>
      <c r="H92" s="99">
        <v>0</v>
      </c>
      <c r="I92" s="99">
        <v>0</v>
      </c>
      <c r="J92" s="99">
        <v>0</v>
      </c>
      <c r="K92" s="317">
        <f>F92*E92</f>
        <v>0</v>
      </c>
      <c r="L92" s="268">
        <f>G92*E92</f>
        <v>0</v>
      </c>
      <c r="M92" s="268">
        <f>H92*E92</f>
        <v>0</v>
      </c>
      <c r="N92" s="268">
        <f>I92*E92</f>
        <v>0</v>
      </c>
      <c r="O92" s="268">
        <f>J92*E92</f>
        <v>0</v>
      </c>
      <c r="P92" s="268">
        <f t="shared" si="95"/>
        <v>0</v>
      </c>
    </row>
    <row r="93" spans="1:16" x14ac:dyDescent="0.25">
      <c r="A93" s="93">
        <v>12</v>
      </c>
      <c r="B93" s="98" t="s">
        <v>145</v>
      </c>
      <c r="C93" s="331" t="s">
        <v>2</v>
      </c>
      <c r="D93" s="361" t="s">
        <v>3</v>
      </c>
      <c r="E93" s="102">
        <f>2*30</f>
        <v>60</v>
      </c>
      <c r="F93" s="110">
        <v>0</v>
      </c>
      <c r="G93" s="99">
        <v>0</v>
      </c>
      <c r="H93" s="99">
        <v>0</v>
      </c>
      <c r="I93" s="99">
        <v>0</v>
      </c>
      <c r="J93" s="99">
        <v>0</v>
      </c>
      <c r="K93" s="317">
        <f>F93*E93</f>
        <v>0</v>
      </c>
      <c r="L93" s="268">
        <f>G93*E93</f>
        <v>0</v>
      </c>
      <c r="M93" s="268">
        <f t="shared" ref="M93:M96" si="114">H93*E93</f>
        <v>0</v>
      </c>
      <c r="N93" s="268">
        <f t="shared" ref="N93:N96" si="115">I93*E93</f>
        <v>0</v>
      </c>
      <c r="O93" s="268">
        <f t="shared" ref="O93:O96" si="116">J93*E93</f>
        <v>0</v>
      </c>
      <c r="P93" s="268">
        <f t="shared" si="95"/>
        <v>0</v>
      </c>
    </row>
    <row r="94" spans="1:16" x14ac:dyDescent="0.25">
      <c r="A94" s="93">
        <v>12</v>
      </c>
      <c r="B94" s="98" t="s">
        <v>145</v>
      </c>
      <c r="C94" s="318" t="s">
        <v>209</v>
      </c>
      <c r="D94" s="361" t="s">
        <v>3</v>
      </c>
      <c r="E94" s="102">
        <f>2*30</f>
        <v>60</v>
      </c>
      <c r="F94" s="110">
        <v>0</v>
      </c>
      <c r="G94" s="99">
        <v>0</v>
      </c>
      <c r="H94" s="99">
        <v>0</v>
      </c>
      <c r="I94" s="99">
        <v>0</v>
      </c>
      <c r="J94" s="99">
        <v>0</v>
      </c>
      <c r="K94" s="317">
        <f t="shared" ref="K94:K96" si="117">F94*E94</f>
        <v>0</v>
      </c>
      <c r="L94" s="268">
        <f t="shared" ref="L94:L96" si="118">G94*E94</f>
        <v>0</v>
      </c>
      <c r="M94" s="268">
        <f t="shared" si="114"/>
        <v>0</v>
      </c>
      <c r="N94" s="268">
        <f t="shared" si="115"/>
        <v>0</v>
      </c>
      <c r="O94" s="268">
        <f t="shared" si="116"/>
        <v>0</v>
      </c>
      <c r="P94" s="268">
        <f t="shared" si="95"/>
        <v>0</v>
      </c>
    </row>
    <row r="95" spans="1:16" x14ac:dyDescent="0.25">
      <c r="A95" s="93">
        <v>12</v>
      </c>
      <c r="B95" s="98" t="s">
        <v>145</v>
      </c>
      <c r="C95" s="331" t="s">
        <v>97</v>
      </c>
      <c r="D95" s="361" t="s">
        <v>98</v>
      </c>
      <c r="E95" s="363">
        <v>1</v>
      </c>
      <c r="F95" s="196">
        <v>0</v>
      </c>
      <c r="G95" s="99">
        <v>0</v>
      </c>
      <c r="H95" s="99">
        <v>0</v>
      </c>
      <c r="I95" s="99">
        <v>0</v>
      </c>
      <c r="J95" s="99">
        <v>0</v>
      </c>
      <c r="K95" s="317">
        <f t="shared" si="117"/>
        <v>0</v>
      </c>
      <c r="L95" s="268">
        <f t="shared" si="118"/>
        <v>0</v>
      </c>
      <c r="M95" s="268">
        <f t="shared" si="114"/>
        <v>0</v>
      </c>
      <c r="N95" s="268">
        <f t="shared" si="115"/>
        <v>0</v>
      </c>
      <c r="O95" s="268">
        <f t="shared" si="116"/>
        <v>0</v>
      </c>
      <c r="P95" s="268">
        <f t="shared" si="95"/>
        <v>0</v>
      </c>
    </row>
    <row r="96" spans="1:16" x14ac:dyDescent="0.25">
      <c r="A96" s="93">
        <v>12</v>
      </c>
      <c r="B96" s="98" t="s">
        <v>145</v>
      </c>
      <c r="C96" s="331" t="s">
        <v>99</v>
      </c>
      <c r="D96" s="361" t="s">
        <v>98</v>
      </c>
      <c r="E96" s="102">
        <v>1</v>
      </c>
      <c r="F96" s="110">
        <v>0</v>
      </c>
      <c r="G96" s="99">
        <v>0</v>
      </c>
      <c r="H96" s="99">
        <v>0</v>
      </c>
      <c r="I96" s="99">
        <v>0</v>
      </c>
      <c r="J96" s="99">
        <v>0</v>
      </c>
      <c r="K96" s="317">
        <f t="shared" si="117"/>
        <v>0</v>
      </c>
      <c r="L96" s="268">
        <f t="shared" si="118"/>
        <v>0</v>
      </c>
      <c r="M96" s="268">
        <f t="shared" si="114"/>
        <v>0</v>
      </c>
      <c r="N96" s="268">
        <f t="shared" si="115"/>
        <v>0</v>
      </c>
      <c r="O96" s="268">
        <f t="shared" si="116"/>
        <v>0</v>
      </c>
      <c r="P96" s="268">
        <f t="shared" si="95"/>
        <v>0</v>
      </c>
    </row>
    <row r="97" spans="1:16" x14ac:dyDescent="0.25">
      <c r="A97" s="93">
        <v>12</v>
      </c>
      <c r="B97" s="98" t="s">
        <v>145</v>
      </c>
      <c r="C97" s="331" t="s">
        <v>4</v>
      </c>
      <c r="D97" s="361" t="s">
        <v>100</v>
      </c>
      <c r="E97" s="320">
        <v>1</v>
      </c>
      <c r="F97" s="190">
        <v>0</v>
      </c>
      <c r="G97" s="99">
        <v>0</v>
      </c>
      <c r="H97" s="99">
        <v>0</v>
      </c>
      <c r="I97" s="99">
        <v>0</v>
      </c>
      <c r="J97" s="99">
        <v>0</v>
      </c>
      <c r="K97" s="317">
        <f>F97*E97</f>
        <v>0</v>
      </c>
      <c r="L97" s="268">
        <f>G97*E97</f>
        <v>0</v>
      </c>
      <c r="M97" s="268">
        <f>H97*E97</f>
        <v>0</v>
      </c>
      <c r="N97" s="268">
        <f>I97*E97</f>
        <v>0</v>
      </c>
      <c r="O97" s="268">
        <f>J97*E97</f>
        <v>0</v>
      </c>
      <c r="P97" s="268">
        <f t="shared" si="95"/>
        <v>0</v>
      </c>
    </row>
    <row r="98" spans="1:16" x14ac:dyDescent="0.25">
      <c r="A98" s="293"/>
      <c r="B98" s="293"/>
      <c r="C98" s="293"/>
      <c r="D98" s="293"/>
      <c r="E98" s="293"/>
      <c r="F98" s="294"/>
      <c r="G98" s="294"/>
      <c r="H98" s="294"/>
      <c r="I98" s="100"/>
      <c r="J98" s="191" t="s">
        <v>70</v>
      </c>
      <c r="K98" s="211">
        <f>SUM(K92:K97)</f>
        <v>0</v>
      </c>
      <c r="L98" s="211">
        <f t="shared" ref="L98" si="119">SUM(L92:L97)</f>
        <v>0</v>
      </c>
      <c r="M98" s="211">
        <f t="shared" ref="M98" si="120">SUM(M92:M97)</f>
        <v>0</v>
      </c>
      <c r="N98" s="211">
        <f t="shared" ref="N98" si="121">SUM(N92:N97)</f>
        <v>0</v>
      </c>
      <c r="O98" s="217">
        <f t="shared" ref="O98" si="122">SUM(O92:O97)</f>
        <v>0</v>
      </c>
      <c r="P98" s="217">
        <f t="shared" ref="P98" si="123">SUM(P92:P97)</f>
        <v>0</v>
      </c>
    </row>
    <row r="99" spans="1:16" x14ac:dyDescent="0.25">
      <c r="A99" s="93">
        <v>13</v>
      </c>
      <c r="B99" s="98" t="s">
        <v>145</v>
      </c>
      <c r="C99" s="333" t="s">
        <v>109</v>
      </c>
      <c r="D99" s="334" t="s">
        <v>95</v>
      </c>
      <c r="E99" s="372">
        <v>14</v>
      </c>
      <c r="F99" s="110">
        <v>0</v>
      </c>
      <c r="G99" s="99">
        <v>0</v>
      </c>
      <c r="H99" s="99">
        <v>0</v>
      </c>
      <c r="I99" s="99">
        <v>0</v>
      </c>
      <c r="J99" s="99">
        <v>0</v>
      </c>
      <c r="K99" s="317">
        <f>F99*E99</f>
        <v>0</v>
      </c>
      <c r="L99" s="268">
        <f>G99*E99</f>
        <v>0</v>
      </c>
      <c r="M99" s="268">
        <f>H99*E99</f>
        <v>0</v>
      </c>
      <c r="N99" s="268">
        <f>I99*E99</f>
        <v>0</v>
      </c>
      <c r="O99" s="268">
        <f>J99*E99</f>
        <v>0</v>
      </c>
      <c r="P99" s="268">
        <f t="shared" si="95"/>
        <v>0</v>
      </c>
    </row>
    <row r="100" spans="1:16" x14ac:dyDescent="0.25">
      <c r="A100" s="93">
        <v>13</v>
      </c>
      <c r="B100" s="98" t="s">
        <v>145</v>
      </c>
      <c r="C100" s="333" t="s">
        <v>106</v>
      </c>
      <c r="D100" s="335" t="s">
        <v>95</v>
      </c>
      <c r="E100" s="325">
        <v>7</v>
      </c>
      <c r="F100" s="110">
        <v>0</v>
      </c>
      <c r="G100" s="99">
        <v>0</v>
      </c>
      <c r="H100" s="99">
        <v>0</v>
      </c>
      <c r="I100" s="99">
        <v>0</v>
      </c>
      <c r="J100" s="99">
        <v>0</v>
      </c>
      <c r="K100" s="317">
        <f>F100*E100</f>
        <v>0</v>
      </c>
      <c r="L100" s="268">
        <f>G100*E100</f>
        <v>0</v>
      </c>
      <c r="M100" s="268">
        <f t="shared" ref="M100:M103" si="124">H100*E100</f>
        <v>0</v>
      </c>
      <c r="N100" s="268">
        <f t="shared" ref="N100:N103" si="125">I100*E100</f>
        <v>0</v>
      </c>
      <c r="O100" s="268">
        <f t="shared" ref="O100:O103" si="126">J100*E100</f>
        <v>0</v>
      </c>
      <c r="P100" s="268">
        <f t="shared" si="95"/>
        <v>0</v>
      </c>
    </row>
    <row r="101" spans="1:16" x14ac:dyDescent="0.25">
      <c r="A101" s="93">
        <v>13</v>
      </c>
      <c r="B101" s="98" t="s">
        <v>145</v>
      </c>
      <c r="C101" s="333" t="s">
        <v>103</v>
      </c>
      <c r="D101" s="335" t="s">
        <v>95</v>
      </c>
      <c r="E101" s="202">
        <v>7</v>
      </c>
      <c r="F101" s="110">
        <v>0</v>
      </c>
      <c r="G101" s="99">
        <v>0</v>
      </c>
      <c r="H101" s="99">
        <v>0</v>
      </c>
      <c r="I101" s="99">
        <v>0</v>
      </c>
      <c r="J101" s="99">
        <v>0</v>
      </c>
      <c r="K101" s="317">
        <f t="shared" ref="K101:K103" si="127">F101*E101</f>
        <v>0</v>
      </c>
      <c r="L101" s="268">
        <f t="shared" ref="L101:L103" si="128">G101*E101</f>
        <v>0</v>
      </c>
      <c r="M101" s="268">
        <f t="shared" si="124"/>
        <v>0</v>
      </c>
      <c r="N101" s="268">
        <f t="shared" si="125"/>
        <v>0</v>
      </c>
      <c r="O101" s="268">
        <f t="shared" si="126"/>
        <v>0</v>
      </c>
      <c r="P101" s="268">
        <f t="shared" si="95"/>
        <v>0</v>
      </c>
    </row>
    <row r="102" spans="1:16" x14ac:dyDescent="0.25">
      <c r="A102" s="93">
        <v>13</v>
      </c>
      <c r="B102" s="98" t="s">
        <v>145</v>
      </c>
      <c r="C102" s="333" t="s">
        <v>104</v>
      </c>
      <c r="D102" s="335" t="s">
        <v>95</v>
      </c>
      <c r="E102" s="325">
        <v>14</v>
      </c>
      <c r="F102" s="195">
        <v>0</v>
      </c>
      <c r="G102" s="99">
        <v>0</v>
      </c>
      <c r="H102" s="99">
        <v>0</v>
      </c>
      <c r="I102" s="99">
        <v>0</v>
      </c>
      <c r="J102" s="99">
        <v>0</v>
      </c>
      <c r="K102" s="317">
        <f t="shared" si="127"/>
        <v>0</v>
      </c>
      <c r="L102" s="268">
        <f t="shared" si="128"/>
        <v>0</v>
      </c>
      <c r="M102" s="268">
        <f t="shared" si="124"/>
        <v>0</v>
      </c>
      <c r="N102" s="268">
        <f t="shared" si="125"/>
        <v>0</v>
      </c>
      <c r="O102" s="268">
        <f t="shared" si="126"/>
        <v>0</v>
      </c>
      <c r="P102" s="268">
        <f t="shared" si="95"/>
        <v>0</v>
      </c>
    </row>
    <row r="103" spans="1:16" x14ac:dyDescent="0.25">
      <c r="A103" s="93">
        <v>13</v>
      </c>
      <c r="B103" s="98" t="s">
        <v>145</v>
      </c>
      <c r="C103" s="333" t="s">
        <v>2</v>
      </c>
      <c r="D103" s="335" t="s">
        <v>3</v>
      </c>
      <c r="E103" s="325">
        <f>2*30</f>
        <v>60</v>
      </c>
      <c r="F103" s="110">
        <v>0</v>
      </c>
      <c r="G103" s="99">
        <v>0</v>
      </c>
      <c r="H103" s="99">
        <v>0</v>
      </c>
      <c r="I103" s="99">
        <v>0</v>
      </c>
      <c r="J103" s="99">
        <v>0</v>
      </c>
      <c r="K103" s="317">
        <f t="shared" si="127"/>
        <v>0</v>
      </c>
      <c r="L103" s="268">
        <f t="shared" si="128"/>
        <v>0</v>
      </c>
      <c r="M103" s="268">
        <f t="shared" si="124"/>
        <v>0</v>
      </c>
      <c r="N103" s="268">
        <f t="shared" si="125"/>
        <v>0</v>
      </c>
      <c r="O103" s="268">
        <f t="shared" si="126"/>
        <v>0</v>
      </c>
      <c r="P103" s="268">
        <f t="shared" si="95"/>
        <v>0</v>
      </c>
    </row>
    <row r="104" spans="1:16" x14ac:dyDescent="0.25">
      <c r="A104" s="93">
        <v>13</v>
      </c>
      <c r="B104" s="98" t="s">
        <v>145</v>
      </c>
      <c r="C104" s="318" t="s">
        <v>209</v>
      </c>
      <c r="D104" s="335" t="s">
        <v>3</v>
      </c>
      <c r="E104" s="202">
        <f>2*30</f>
        <v>60</v>
      </c>
      <c r="F104" s="190">
        <v>0</v>
      </c>
      <c r="G104" s="99">
        <v>0</v>
      </c>
      <c r="H104" s="99">
        <v>0</v>
      </c>
      <c r="I104" s="99">
        <v>0</v>
      </c>
      <c r="J104" s="99">
        <v>0</v>
      </c>
      <c r="K104" s="317">
        <f>F104*E104</f>
        <v>0</v>
      </c>
      <c r="L104" s="268">
        <f>G104*E104</f>
        <v>0</v>
      </c>
      <c r="M104" s="268">
        <f>H104*E104</f>
        <v>0</v>
      </c>
      <c r="N104" s="268">
        <f>I104*E104</f>
        <v>0</v>
      </c>
      <c r="O104" s="268">
        <f>J104*E104</f>
        <v>0</v>
      </c>
      <c r="P104" s="268">
        <f t="shared" si="95"/>
        <v>0</v>
      </c>
    </row>
    <row r="105" spans="1:16" x14ac:dyDescent="0.25">
      <c r="A105" s="93">
        <v>13</v>
      </c>
      <c r="B105" s="98" t="s">
        <v>145</v>
      </c>
      <c r="C105" s="333" t="s">
        <v>97</v>
      </c>
      <c r="D105" s="335" t="s">
        <v>98</v>
      </c>
      <c r="E105" s="325">
        <v>1</v>
      </c>
      <c r="F105" s="110">
        <v>0</v>
      </c>
      <c r="G105" s="99">
        <v>0</v>
      </c>
      <c r="H105" s="99">
        <v>0</v>
      </c>
      <c r="I105" s="99">
        <v>0</v>
      </c>
      <c r="J105" s="99">
        <v>0</v>
      </c>
      <c r="K105" s="317">
        <f>F105*E105</f>
        <v>0</v>
      </c>
      <c r="L105" s="268">
        <f>G105*E105</f>
        <v>0</v>
      </c>
      <c r="M105" s="268">
        <f>H105*E105</f>
        <v>0</v>
      </c>
      <c r="N105" s="268">
        <f>I105*E105</f>
        <v>0</v>
      </c>
      <c r="O105" s="268">
        <f>J105*E105</f>
        <v>0</v>
      </c>
      <c r="P105" s="268">
        <f t="shared" si="95"/>
        <v>0</v>
      </c>
    </row>
    <row r="106" spans="1:16" x14ac:dyDescent="0.25">
      <c r="A106" s="93">
        <v>13</v>
      </c>
      <c r="B106" s="98" t="s">
        <v>145</v>
      </c>
      <c r="C106" s="333" t="s">
        <v>110</v>
      </c>
      <c r="D106" s="336" t="s">
        <v>98</v>
      </c>
      <c r="E106" s="327">
        <v>5</v>
      </c>
      <c r="F106" s="110">
        <v>0</v>
      </c>
      <c r="G106" s="99">
        <v>0</v>
      </c>
      <c r="H106" s="99">
        <v>0</v>
      </c>
      <c r="I106" s="99">
        <v>0</v>
      </c>
      <c r="J106" s="99">
        <v>0</v>
      </c>
      <c r="K106" s="317">
        <f>F106*E106</f>
        <v>0</v>
      </c>
      <c r="L106" s="268">
        <f>G106*E106</f>
        <v>0</v>
      </c>
      <c r="M106" s="268">
        <f t="shared" ref="M106:M107" si="129">H106*E106</f>
        <v>0</v>
      </c>
      <c r="N106" s="268">
        <f t="shared" ref="N106:N107" si="130">I106*E106</f>
        <v>0</v>
      </c>
      <c r="O106" s="268">
        <f t="shared" ref="O106:O107" si="131">J106*E106</f>
        <v>0</v>
      </c>
      <c r="P106" s="268">
        <f t="shared" si="95"/>
        <v>0</v>
      </c>
    </row>
    <row r="107" spans="1:16" x14ac:dyDescent="0.25">
      <c r="A107" s="93">
        <v>13</v>
      </c>
      <c r="B107" s="98" t="s">
        <v>145</v>
      </c>
      <c r="C107" s="331" t="s">
        <v>4</v>
      </c>
      <c r="D107" s="353" t="s">
        <v>100</v>
      </c>
      <c r="E107" s="327">
        <v>5</v>
      </c>
      <c r="F107" s="190">
        <v>0</v>
      </c>
      <c r="G107" s="99">
        <v>0</v>
      </c>
      <c r="H107" s="99">
        <v>0</v>
      </c>
      <c r="I107" s="99">
        <v>0</v>
      </c>
      <c r="J107" s="99">
        <v>0</v>
      </c>
      <c r="K107" s="317">
        <f t="shared" ref="K107" si="132">F107*E107</f>
        <v>0</v>
      </c>
      <c r="L107" s="268">
        <f t="shared" ref="L107" si="133">G107*E107</f>
        <v>0</v>
      </c>
      <c r="M107" s="268">
        <f t="shared" si="129"/>
        <v>0</v>
      </c>
      <c r="N107" s="268">
        <f t="shared" si="130"/>
        <v>0</v>
      </c>
      <c r="O107" s="268">
        <f t="shared" si="131"/>
        <v>0</v>
      </c>
      <c r="P107" s="268">
        <f t="shared" si="95"/>
        <v>0</v>
      </c>
    </row>
    <row r="108" spans="1:16" x14ac:dyDescent="0.25">
      <c r="A108" s="293"/>
      <c r="B108" s="293"/>
      <c r="C108" s="293"/>
      <c r="D108" s="293"/>
      <c r="E108" s="293"/>
      <c r="F108" s="294"/>
      <c r="G108" s="294"/>
      <c r="H108" s="294"/>
      <c r="I108" s="100"/>
      <c r="J108" s="191" t="s">
        <v>70</v>
      </c>
      <c r="K108" s="211">
        <f>SUM(K102:K107)</f>
        <v>0</v>
      </c>
      <c r="L108" s="211">
        <f t="shared" ref="L108" si="134">SUM(L102:L107)</f>
        <v>0</v>
      </c>
      <c r="M108" s="211">
        <f t="shared" ref="M108" si="135">SUM(M102:M107)</f>
        <v>0</v>
      </c>
      <c r="N108" s="211">
        <f t="shared" ref="N108" si="136">SUM(N102:N107)</f>
        <v>0</v>
      </c>
      <c r="O108" s="218">
        <f t="shared" ref="O108" si="137">SUM(O102:O107)</f>
        <v>0</v>
      </c>
      <c r="P108" s="218">
        <f>SUM(P99:P107)</f>
        <v>0</v>
      </c>
    </row>
    <row r="109" spans="1:16" x14ac:dyDescent="0.25">
      <c r="A109" s="93">
        <v>14</v>
      </c>
      <c r="B109" s="98" t="s">
        <v>186</v>
      </c>
      <c r="C109" s="331" t="s">
        <v>211</v>
      </c>
      <c r="D109" s="373" t="s">
        <v>95</v>
      </c>
      <c r="E109" s="102">
        <f>2*7</f>
        <v>14</v>
      </c>
      <c r="F109" s="110">
        <v>0</v>
      </c>
      <c r="G109" s="99">
        <v>0</v>
      </c>
      <c r="H109" s="99">
        <v>0</v>
      </c>
      <c r="I109" s="99">
        <v>0</v>
      </c>
      <c r="J109" s="99">
        <v>0</v>
      </c>
      <c r="K109" s="317">
        <f>F109*E109</f>
        <v>0</v>
      </c>
      <c r="L109" s="268">
        <f>G109*E109</f>
        <v>0</v>
      </c>
      <c r="M109" s="268">
        <f>H109*E109</f>
        <v>0</v>
      </c>
      <c r="N109" s="268">
        <f>I109*E109</f>
        <v>0</v>
      </c>
      <c r="O109" s="268">
        <f>J109*E109</f>
        <v>0</v>
      </c>
      <c r="P109" s="268">
        <f t="shared" si="95"/>
        <v>0</v>
      </c>
    </row>
    <row r="110" spans="1:16" ht="12.75" customHeight="1" x14ac:dyDescent="0.25">
      <c r="A110" s="93">
        <v>14</v>
      </c>
      <c r="B110" s="98" t="s">
        <v>186</v>
      </c>
      <c r="C110" s="331" t="s">
        <v>212</v>
      </c>
      <c r="D110" s="373" t="s">
        <v>95</v>
      </c>
      <c r="E110" s="320">
        <v>7</v>
      </c>
      <c r="F110" s="110">
        <v>0</v>
      </c>
      <c r="G110" s="99">
        <v>0</v>
      </c>
      <c r="H110" s="99">
        <v>0</v>
      </c>
      <c r="I110" s="99">
        <v>0</v>
      </c>
      <c r="J110" s="99">
        <v>0</v>
      </c>
      <c r="K110" s="317">
        <f>F110*E110</f>
        <v>0</v>
      </c>
      <c r="L110" s="268">
        <f>G110*E110</f>
        <v>0</v>
      </c>
      <c r="M110" s="268">
        <f t="shared" ref="M110:M113" si="138">H110*E110</f>
        <v>0</v>
      </c>
      <c r="N110" s="268">
        <f t="shared" ref="N110:N113" si="139">I110*E110</f>
        <v>0</v>
      </c>
      <c r="O110" s="268">
        <f t="shared" ref="O110:O113" si="140">J110*E110</f>
        <v>0</v>
      </c>
      <c r="P110" s="268">
        <f t="shared" si="95"/>
        <v>0</v>
      </c>
    </row>
    <row r="111" spans="1:16" x14ac:dyDescent="0.25">
      <c r="A111" s="93">
        <v>14</v>
      </c>
      <c r="B111" s="98" t="s">
        <v>186</v>
      </c>
      <c r="C111" s="331" t="s">
        <v>2</v>
      </c>
      <c r="D111" s="373" t="s">
        <v>3</v>
      </c>
      <c r="E111" s="320">
        <f>2*2*20</f>
        <v>80</v>
      </c>
      <c r="F111" s="110">
        <v>0</v>
      </c>
      <c r="G111" s="99">
        <v>0</v>
      </c>
      <c r="H111" s="99">
        <v>0</v>
      </c>
      <c r="I111" s="99">
        <v>0</v>
      </c>
      <c r="J111" s="99">
        <v>0</v>
      </c>
      <c r="K111" s="317">
        <f t="shared" ref="K111:K113" si="141">F111*E111</f>
        <v>0</v>
      </c>
      <c r="L111" s="268">
        <f t="shared" ref="L111:L113" si="142">G111*E111</f>
        <v>0</v>
      </c>
      <c r="M111" s="268">
        <f t="shared" si="138"/>
        <v>0</v>
      </c>
      <c r="N111" s="268">
        <f t="shared" si="139"/>
        <v>0</v>
      </c>
      <c r="O111" s="268">
        <f t="shared" si="140"/>
        <v>0</v>
      </c>
      <c r="P111" s="268">
        <f t="shared" si="95"/>
        <v>0</v>
      </c>
    </row>
    <row r="112" spans="1:16" x14ac:dyDescent="0.25">
      <c r="A112" s="93">
        <v>14</v>
      </c>
      <c r="B112" s="98" t="s">
        <v>186</v>
      </c>
      <c r="C112" s="318" t="s">
        <v>209</v>
      </c>
      <c r="D112" s="373" t="s">
        <v>3</v>
      </c>
      <c r="E112" s="363">
        <f>2*2*20</f>
        <v>80</v>
      </c>
      <c r="F112" s="110">
        <v>0</v>
      </c>
      <c r="G112" s="99">
        <v>0</v>
      </c>
      <c r="H112" s="99">
        <v>0</v>
      </c>
      <c r="I112" s="99">
        <v>0</v>
      </c>
      <c r="J112" s="99">
        <v>0</v>
      </c>
      <c r="K112" s="317">
        <f t="shared" si="141"/>
        <v>0</v>
      </c>
      <c r="L112" s="268">
        <f t="shared" si="142"/>
        <v>0</v>
      </c>
      <c r="M112" s="268">
        <f t="shared" si="138"/>
        <v>0</v>
      </c>
      <c r="N112" s="268">
        <f t="shared" si="139"/>
        <v>0</v>
      </c>
      <c r="O112" s="268">
        <f t="shared" si="140"/>
        <v>0</v>
      </c>
      <c r="P112" s="268">
        <f t="shared" si="95"/>
        <v>0</v>
      </c>
    </row>
    <row r="113" spans="1:16" x14ac:dyDescent="0.25">
      <c r="A113" s="93">
        <v>14</v>
      </c>
      <c r="B113" s="98" t="s">
        <v>186</v>
      </c>
      <c r="C113" s="331" t="s">
        <v>97</v>
      </c>
      <c r="D113" s="373" t="s">
        <v>98</v>
      </c>
      <c r="E113" s="102">
        <v>1</v>
      </c>
      <c r="F113" s="110">
        <v>0</v>
      </c>
      <c r="G113" s="99">
        <v>0</v>
      </c>
      <c r="H113" s="99">
        <v>0</v>
      </c>
      <c r="I113" s="99">
        <v>0</v>
      </c>
      <c r="J113" s="99">
        <v>0</v>
      </c>
      <c r="K113" s="317">
        <f t="shared" si="141"/>
        <v>0</v>
      </c>
      <c r="L113" s="268">
        <f t="shared" si="142"/>
        <v>0</v>
      </c>
      <c r="M113" s="268">
        <f t="shared" si="138"/>
        <v>0</v>
      </c>
      <c r="N113" s="268">
        <f t="shared" si="139"/>
        <v>0</v>
      </c>
      <c r="O113" s="268">
        <f t="shared" si="140"/>
        <v>0</v>
      </c>
      <c r="P113" s="268">
        <f t="shared" si="95"/>
        <v>0</v>
      </c>
    </row>
    <row r="114" spans="1:16" x14ac:dyDescent="0.25">
      <c r="A114" s="93">
        <v>14</v>
      </c>
      <c r="B114" s="98" t="s">
        <v>186</v>
      </c>
      <c r="C114" s="331" t="s">
        <v>99</v>
      </c>
      <c r="D114" s="373" t="s">
        <v>98</v>
      </c>
      <c r="E114" s="363">
        <v>1</v>
      </c>
      <c r="F114" s="195">
        <v>0</v>
      </c>
      <c r="G114" s="99">
        <v>0</v>
      </c>
      <c r="H114" s="99">
        <v>0</v>
      </c>
      <c r="I114" s="99">
        <v>0</v>
      </c>
      <c r="J114" s="99">
        <v>0</v>
      </c>
      <c r="K114" s="317">
        <f>F114*E114</f>
        <v>0</v>
      </c>
      <c r="L114" s="268">
        <f>G114*E114</f>
        <v>0</v>
      </c>
      <c r="M114" s="268">
        <f>H114*E114</f>
        <v>0</v>
      </c>
      <c r="N114" s="268">
        <f>I114*E114</f>
        <v>0</v>
      </c>
      <c r="O114" s="268">
        <f>J114*E114</f>
        <v>0</v>
      </c>
      <c r="P114" s="268">
        <f t="shared" si="95"/>
        <v>0</v>
      </c>
    </row>
    <row r="115" spans="1:16" x14ac:dyDescent="0.25">
      <c r="A115" s="93">
        <v>14</v>
      </c>
      <c r="B115" s="98" t="s">
        <v>186</v>
      </c>
      <c r="C115" s="331" t="s">
        <v>4</v>
      </c>
      <c r="D115" s="373" t="s">
        <v>100</v>
      </c>
      <c r="E115" s="102">
        <v>2</v>
      </c>
      <c r="F115" s="110">
        <v>0</v>
      </c>
      <c r="G115" s="99">
        <v>0</v>
      </c>
      <c r="H115" s="99">
        <v>0</v>
      </c>
      <c r="I115" s="99">
        <v>0</v>
      </c>
      <c r="J115" s="99">
        <v>0</v>
      </c>
      <c r="K115" s="317">
        <f>F115*E115</f>
        <v>0</v>
      </c>
      <c r="L115" s="268">
        <f>G115*E115</f>
        <v>0</v>
      </c>
      <c r="M115" s="268">
        <f>H115*E115</f>
        <v>0</v>
      </c>
      <c r="N115" s="268">
        <f>I115*E115</f>
        <v>0</v>
      </c>
      <c r="O115" s="268">
        <f>J115*E115</f>
        <v>0</v>
      </c>
      <c r="P115" s="268">
        <f t="shared" si="95"/>
        <v>0</v>
      </c>
    </row>
    <row r="116" spans="1:16" x14ac:dyDescent="0.25">
      <c r="A116" s="293"/>
      <c r="B116" s="293"/>
      <c r="C116" s="293"/>
      <c r="D116" s="293"/>
      <c r="E116" s="293"/>
      <c r="F116" s="294"/>
      <c r="G116" s="294"/>
      <c r="H116" s="294"/>
      <c r="I116" s="100"/>
      <c r="J116" s="191" t="s">
        <v>69</v>
      </c>
      <c r="K116" s="211">
        <f>SUM(K110:K115)</f>
        <v>0</v>
      </c>
      <c r="L116" s="211">
        <f t="shared" ref="L116" si="143">SUM(L110:L115)</f>
        <v>0</v>
      </c>
      <c r="M116" s="211">
        <f t="shared" ref="M116" si="144">SUM(M110:M115)</f>
        <v>0</v>
      </c>
      <c r="N116" s="211">
        <f t="shared" ref="N116" si="145">SUM(N110:N115)</f>
        <v>0</v>
      </c>
      <c r="O116" s="217">
        <f t="shared" ref="O116" si="146">SUM(O110:O115)</f>
        <v>0</v>
      </c>
      <c r="P116" s="217">
        <f>SUM(P109:P115)</f>
        <v>0</v>
      </c>
    </row>
    <row r="117" spans="1:16" x14ac:dyDescent="0.25">
      <c r="A117" s="93">
        <v>15</v>
      </c>
      <c r="B117" s="94" t="s">
        <v>184</v>
      </c>
      <c r="C117" s="331" t="s">
        <v>103</v>
      </c>
      <c r="D117" s="319" t="s">
        <v>95</v>
      </c>
      <c r="E117" s="325">
        <f>1*14</f>
        <v>14</v>
      </c>
      <c r="F117" s="110">
        <v>0</v>
      </c>
      <c r="G117" s="99">
        <v>0</v>
      </c>
      <c r="H117" s="99">
        <v>0</v>
      </c>
      <c r="I117" s="99">
        <v>0</v>
      </c>
      <c r="J117" s="99">
        <v>0</v>
      </c>
      <c r="K117" s="317">
        <f>F117*E117</f>
        <v>0</v>
      </c>
      <c r="L117" s="268">
        <f>G117*E117</f>
        <v>0</v>
      </c>
      <c r="M117" s="268">
        <f>H117*E117</f>
        <v>0</v>
      </c>
      <c r="N117" s="268">
        <f>I117*E117</f>
        <v>0</v>
      </c>
      <c r="O117" s="268">
        <f>J117*E117</f>
        <v>0</v>
      </c>
      <c r="P117" s="268">
        <f t="shared" si="95"/>
        <v>0</v>
      </c>
    </row>
    <row r="118" spans="1:16" x14ac:dyDescent="0.25">
      <c r="A118" s="93">
        <v>15</v>
      </c>
      <c r="B118" s="94" t="s">
        <v>184</v>
      </c>
      <c r="C118" s="331" t="s">
        <v>101</v>
      </c>
      <c r="D118" s="319" t="s">
        <v>95</v>
      </c>
      <c r="E118" s="372">
        <v>28</v>
      </c>
      <c r="F118" s="110">
        <v>0</v>
      </c>
      <c r="G118" s="99">
        <v>0</v>
      </c>
      <c r="H118" s="99">
        <v>0</v>
      </c>
      <c r="I118" s="99">
        <v>0</v>
      </c>
      <c r="J118" s="99">
        <v>0</v>
      </c>
      <c r="K118" s="317">
        <f>F118*E118</f>
        <v>0</v>
      </c>
      <c r="L118" s="268">
        <f>G118*E118</f>
        <v>0</v>
      </c>
      <c r="M118" s="268">
        <f t="shared" ref="M118:M121" si="147">H118*E118</f>
        <v>0</v>
      </c>
      <c r="N118" s="268">
        <f t="shared" ref="N118:N121" si="148">I118*E118</f>
        <v>0</v>
      </c>
      <c r="O118" s="268">
        <f t="shared" ref="O118:O121" si="149">J118*E118</f>
        <v>0</v>
      </c>
      <c r="P118" s="268">
        <f t="shared" si="95"/>
        <v>0</v>
      </c>
    </row>
    <row r="119" spans="1:16" x14ac:dyDescent="0.25">
      <c r="A119" s="93">
        <v>15</v>
      </c>
      <c r="B119" s="94" t="s">
        <v>184</v>
      </c>
      <c r="C119" s="331" t="s">
        <v>2</v>
      </c>
      <c r="D119" s="319" t="s">
        <v>3</v>
      </c>
      <c r="E119" s="325">
        <f>1*50</f>
        <v>50</v>
      </c>
      <c r="F119" s="110">
        <v>0</v>
      </c>
      <c r="G119" s="99">
        <v>0</v>
      </c>
      <c r="H119" s="99">
        <v>0</v>
      </c>
      <c r="I119" s="99">
        <v>0</v>
      </c>
      <c r="J119" s="99">
        <v>0</v>
      </c>
      <c r="K119" s="317">
        <f t="shared" ref="K119:K121" si="150">F119*E119</f>
        <v>0</v>
      </c>
      <c r="L119" s="268">
        <f t="shared" ref="L119:L121" si="151">G119*E119</f>
        <v>0</v>
      </c>
      <c r="M119" s="268">
        <f t="shared" si="147"/>
        <v>0</v>
      </c>
      <c r="N119" s="268">
        <f t="shared" si="148"/>
        <v>0</v>
      </c>
      <c r="O119" s="268">
        <f t="shared" si="149"/>
        <v>0</v>
      </c>
      <c r="P119" s="268">
        <f t="shared" si="95"/>
        <v>0</v>
      </c>
    </row>
    <row r="120" spans="1:16" x14ac:dyDescent="0.25">
      <c r="A120" s="93">
        <v>15</v>
      </c>
      <c r="B120" s="94" t="s">
        <v>184</v>
      </c>
      <c r="C120" s="331" t="s">
        <v>96</v>
      </c>
      <c r="D120" s="319" t="s">
        <v>3</v>
      </c>
      <c r="E120" s="202">
        <f>2*50</f>
        <v>100</v>
      </c>
      <c r="F120" s="110">
        <v>0</v>
      </c>
      <c r="G120" s="99">
        <v>0</v>
      </c>
      <c r="H120" s="99">
        <v>0</v>
      </c>
      <c r="I120" s="99">
        <v>0</v>
      </c>
      <c r="J120" s="99">
        <v>0</v>
      </c>
      <c r="K120" s="317">
        <f t="shared" si="150"/>
        <v>0</v>
      </c>
      <c r="L120" s="268">
        <f t="shared" si="151"/>
        <v>0</v>
      </c>
      <c r="M120" s="268">
        <f t="shared" si="147"/>
        <v>0</v>
      </c>
      <c r="N120" s="268">
        <f t="shared" si="148"/>
        <v>0</v>
      </c>
      <c r="O120" s="268">
        <f t="shared" si="149"/>
        <v>0</v>
      </c>
      <c r="P120" s="268">
        <f t="shared" si="95"/>
        <v>0</v>
      </c>
    </row>
    <row r="121" spans="1:16" x14ac:dyDescent="0.25">
      <c r="A121" s="93">
        <v>15</v>
      </c>
      <c r="B121" s="94" t="s">
        <v>184</v>
      </c>
      <c r="C121" s="331" t="s">
        <v>97</v>
      </c>
      <c r="D121" s="319" t="s">
        <v>98</v>
      </c>
      <c r="E121" s="325">
        <v>1</v>
      </c>
      <c r="F121" s="110">
        <v>0</v>
      </c>
      <c r="G121" s="99">
        <v>0</v>
      </c>
      <c r="H121" s="99">
        <v>0</v>
      </c>
      <c r="I121" s="99">
        <v>0</v>
      </c>
      <c r="J121" s="99">
        <v>0</v>
      </c>
      <c r="K121" s="317">
        <f t="shared" si="150"/>
        <v>0</v>
      </c>
      <c r="L121" s="268">
        <f t="shared" si="151"/>
        <v>0</v>
      </c>
      <c r="M121" s="268">
        <f t="shared" si="147"/>
        <v>0</v>
      </c>
      <c r="N121" s="268">
        <f t="shared" si="148"/>
        <v>0</v>
      </c>
      <c r="O121" s="268">
        <f t="shared" si="149"/>
        <v>0</v>
      </c>
      <c r="P121" s="268">
        <f t="shared" si="95"/>
        <v>0</v>
      </c>
    </row>
    <row r="122" spans="1:16" x14ac:dyDescent="0.25">
      <c r="A122" s="93">
        <v>15</v>
      </c>
      <c r="B122" s="94" t="s">
        <v>184</v>
      </c>
      <c r="C122" s="331" t="s">
        <v>108</v>
      </c>
      <c r="D122" s="319" t="s">
        <v>98</v>
      </c>
      <c r="E122" s="327">
        <v>2</v>
      </c>
      <c r="F122" s="110">
        <v>0</v>
      </c>
      <c r="G122" s="99">
        <v>0</v>
      </c>
      <c r="H122" s="99">
        <v>0</v>
      </c>
      <c r="I122" s="99">
        <v>0</v>
      </c>
      <c r="J122" s="99">
        <v>0</v>
      </c>
      <c r="K122" s="317">
        <f>F122*E122</f>
        <v>0</v>
      </c>
      <c r="L122" s="268">
        <f>G122*E122</f>
        <v>0</v>
      </c>
      <c r="M122" s="268">
        <f>H122*E122</f>
        <v>0</v>
      </c>
      <c r="N122" s="268">
        <f>I122*E122</f>
        <v>0</v>
      </c>
      <c r="O122" s="268">
        <f>J122*E122</f>
        <v>0</v>
      </c>
      <c r="P122" s="268">
        <f t="shared" si="95"/>
        <v>0</v>
      </c>
    </row>
    <row r="123" spans="1:16" x14ac:dyDescent="0.25">
      <c r="A123" s="93">
        <v>15</v>
      </c>
      <c r="B123" s="94" t="s">
        <v>184</v>
      </c>
      <c r="C123" s="331" t="s">
        <v>4</v>
      </c>
      <c r="D123" s="319" t="s">
        <v>100</v>
      </c>
      <c r="E123" s="325">
        <v>3</v>
      </c>
      <c r="F123" s="110">
        <v>0</v>
      </c>
      <c r="G123" s="99">
        <v>0</v>
      </c>
      <c r="H123" s="99">
        <v>0</v>
      </c>
      <c r="I123" s="99">
        <v>0</v>
      </c>
      <c r="J123" s="99">
        <v>0</v>
      </c>
      <c r="K123" s="317">
        <f>F123*E123</f>
        <v>0</v>
      </c>
      <c r="L123" s="268">
        <f>G123*E123</f>
        <v>0</v>
      </c>
      <c r="M123" s="268">
        <f>H123*E123</f>
        <v>0</v>
      </c>
      <c r="N123" s="268">
        <f>I123*E123</f>
        <v>0</v>
      </c>
      <c r="O123" s="268">
        <f>J123*E123</f>
        <v>0</v>
      </c>
      <c r="P123" s="268">
        <f t="shared" si="95"/>
        <v>0</v>
      </c>
    </row>
    <row r="124" spans="1:16" x14ac:dyDescent="0.25">
      <c r="A124" s="293"/>
      <c r="B124" s="293"/>
      <c r="C124" s="293"/>
      <c r="D124" s="293"/>
      <c r="E124" s="293"/>
      <c r="F124" s="294"/>
      <c r="G124" s="294"/>
      <c r="H124" s="294"/>
      <c r="I124" s="100"/>
      <c r="J124" s="191" t="s">
        <v>68</v>
      </c>
      <c r="K124" s="211">
        <f>SUM(K118:K123)</f>
        <v>0</v>
      </c>
      <c r="L124" s="211">
        <f t="shared" ref="L124" si="152">SUM(L118:L123)</f>
        <v>0</v>
      </c>
      <c r="M124" s="211">
        <f t="shared" ref="M124" si="153">SUM(M118:M123)</f>
        <v>0</v>
      </c>
      <c r="N124" s="211">
        <f t="shared" ref="N124:O124" si="154">SUM(N118:N123)</f>
        <v>0</v>
      </c>
      <c r="O124" s="217">
        <f t="shared" si="154"/>
        <v>0</v>
      </c>
      <c r="P124" s="217">
        <f>SUM(P117:P123)</f>
        <v>0</v>
      </c>
    </row>
    <row r="125" spans="1:16" x14ac:dyDescent="0.25">
      <c r="A125" s="93">
        <v>16</v>
      </c>
      <c r="B125" s="98" t="s">
        <v>185</v>
      </c>
      <c r="C125" s="333" t="s">
        <v>103</v>
      </c>
      <c r="D125" s="334" t="s">
        <v>95</v>
      </c>
      <c r="E125" s="325">
        <f>6*14</f>
        <v>84</v>
      </c>
      <c r="F125" s="110">
        <v>0</v>
      </c>
      <c r="G125" s="99">
        <v>0</v>
      </c>
      <c r="H125" s="99">
        <v>0</v>
      </c>
      <c r="I125" s="99">
        <v>0</v>
      </c>
      <c r="J125" s="99">
        <v>0</v>
      </c>
      <c r="K125" s="317">
        <f>F125*E125</f>
        <v>0</v>
      </c>
      <c r="L125" s="268">
        <f>G125*E125</f>
        <v>0</v>
      </c>
      <c r="M125" s="268">
        <f>H125*E125</f>
        <v>0</v>
      </c>
      <c r="N125" s="268">
        <f>I125*E125</f>
        <v>0</v>
      </c>
      <c r="O125" s="268">
        <f>J125*E125</f>
        <v>0</v>
      </c>
      <c r="P125" s="268">
        <f t="shared" si="95"/>
        <v>0</v>
      </c>
    </row>
    <row r="126" spans="1:16" x14ac:dyDescent="0.25">
      <c r="A126" s="93">
        <v>16</v>
      </c>
      <c r="B126" s="98" t="s">
        <v>185</v>
      </c>
      <c r="C126" s="333" t="s">
        <v>2</v>
      </c>
      <c r="D126" s="335" t="s">
        <v>3</v>
      </c>
      <c r="E126" s="202">
        <f>2*275</f>
        <v>550</v>
      </c>
      <c r="F126" s="110">
        <v>0</v>
      </c>
      <c r="G126" s="99">
        <v>0</v>
      </c>
      <c r="H126" s="99">
        <v>0</v>
      </c>
      <c r="I126" s="99">
        <v>0</v>
      </c>
      <c r="J126" s="99">
        <v>0</v>
      </c>
      <c r="K126" s="317">
        <f>F126*E126</f>
        <v>0</v>
      </c>
      <c r="L126" s="268">
        <f>G126*E126</f>
        <v>0</v>
      </c>
      <c r="M126" s="268">
        <f t="shared" ref="M126:M129" si="155">H126*E126</f>
        <v>0</v>
      </c>
      <c r="N126" s="268">
        <f t="shared" ref="N126:N129" si="156">I126*E126</f>
        <v>0</v>
      </c>
      <c r="O126" s="268">
        <f t="shared" ref="O126:O129" si="157">J126*E126</f>
        <v>0</v>
      </c>
      <c r="P126" s="268">
        <f t="shared" si="95"/>
        <v>0</v>
      </c>
    </row>
    <row r="127" spans="1:16" x14ac:dyDescent="0.25">
      <c r="A127" s="93">
        <v>16</v>
      </c>
      <c r="B127" s="98" t="s">
        <v>185</v>
      </c>
      <c r="C127" s="318" t="s">
        <v>209</v>
      </c>
      <c r="D127" s="335" t="s">
        <v>3</v>
      </c>
      <c r="E127" s="325">
        <v>300</v>
      </c>
      <c r="F127" s="110">
        <v>0</v>
      </c>
      <c r="G127" s="99">
        <v>0</v>
      </c>
      <c r="H127" s="99">
        <v>0</v>
      </c>
      <c r="I127" s="99">
        <v>0</v>
      </c>
      <c r="J127" s="99">
        <v>0</v>
      </c>
      <c r="K127" s="317">
        <f t="shared" ref="K127:K129" si="158">F127*E127</f>
        <v>0</v>
      </c>
      <c r="L127" s="268">
        <f t="shared" ref="L127:L129" si="159">G127*E127</f>
        <v>0</v>
      </c>
      <c r="M127" s="268">
        <f t="shared" si="155"/>
        <v>0</v>
      </c>
      <c r="N127" s="268">
        <f t="shared" si="156"/>
        <v>0</v>
      </c>
      <c r="O127" s="268">
        <f t="shared" si="157"/>
        <v>0</v>
      </c>
      <c r="P127" s="268">
        <f t="shared" si="95"/>
        <v>0</v>
      </c>
    </row>
    <row r="128" spans="1:16" x14ac:dyDescent="0.25">
      <c r="A128" s="93">
        <v>16</v>
      </c>
      <c r="B128" s="98" t="s">
        <v>185</v>
      </c>
      <c r="C128" s="333" t="s">
        <v>97</v>
      </c>
      <c r="D128" s="335" t="s">
        <v>98</v>
      </c>
      <c r="E128" s="325">
        <v>1</v>
      </c>
      <c r="F128" s="110">
        <v>0</v>
      </c>
      <c r="G128" s="99">
        <v>0</v>
      </c>
      <c r="H128" s="99">
        <v>0</v>
      </c>
      <c r="I128" s="99">
        <v>0</v>
      </c>
      <c r="J128" s="99">
        <v>0</v>
      </c>
      <c r="K128" s="317">
        <f t="shared" si="158"/>
        <v>0</v>
      </c>
      <c r="L128" s="268">
        <f t="shared" si="159"/>
        <v>0</v>
      </c>
      <c r="M128" s="268">
        <f t="shared" si="155"/>
        <v>0</v>
      </c>
      <c r="N128" s="268">
        <f t="shared" si="156"/>
        <v>0</v>
      </c>
      <c r="O128" s="268">
        <f t="shared" si="157"/>
        <v>0</v>
      </c>
      <c r="P128" s="268">
        <f t="shared" si="95"/>
        <v>0</v>
      </c>
    </row>
    <row r="129" spans="1:16" x14ac:dyDescent="0.25">
      <c r="A129" s="93">
        <v>16</v>
      </c>
      <c r="B129" s="98" t="s">
        <v>185</v>
      </c>
      <c r="C129" s="333" t="s">
        <v>107</v>
      </c>
      <c r="D129" s="335" t="s">
        <v>98</v>
      </c>
      <c r="E129" s="325">
        <v>1</v>
      </c>
      <c r="F129" s="110">
        <v>0</v>
      </c>
      <c r="G129" s="99">
        <v>0</v>
      </c>
      <c r="H129" s="99">
        <v>0</v>
      </c>
      <c r="I129" s="99">
        <v>0</v>
      </c>
      <c r="J129" s="99">
        <v>0</v>
      </c>
      <c r="K129" s="317">
        <f t="shared" si="158"/>
        <v>0</v>
      </c>
      <c r="L129" s="268">
        <f t="shared" si="159"/>
        <v>0</v>
      </c>
      <c r="M129" s="268">
        <f t="shared" si="155"/>
        <v>0</v>
      </c>
      <c r="N129" s="268">
        <f t="shared" si="156"/>
        <v>0</v>
      </c>
      <c r="O129" s="268">
        <f t="shared" si="157"/>
        <v>0</v>
      </c>
      <c r="P129" s="268">
        <f t="shared" si="95"/>
        <v>0</v>
      </c>
    </row>
    <row r="130" spans="1:16" x14ac:dyDescent="0.25">
      <c r="A130" s="209">
        <v>16</v>
      </c>
      <c r="B130" s="98" t="s">
        <v>185</v>
      </c>
      <c r="C130" s="339" t="s">
        <v>4</v>
      </c>
      <c r="D130" s="336" t="s">
        <v>100</v>
      </c>
      <c r="E130" s="327">
        <v>1</v>
      </c>
      <c r="F130" s="195">
        <v>0</v>
      </c>
      <c r="G130" s="194">
        <v>0</v>
      </c>
      <c r="H130" s="194">
        <v>0</v>
      </c>
      <c r="I130" s="194">
        <v>0</v>
      </c>
      <c r="J130" s="194">
        <v>0</v>
      </c>
      <c r="K130" s="317">
        <f>F130*E130</f>
        <v>0</v>
      </c>
      <c r="L130" s="268">
        <f>G130*E130</f>
        <v>0</v>
      </c>
      <c r="M130" s="268">
        <f>H130*E130</f>
        <v>0</v>
      </c>
      <c r="N130" s="268">
        <f>I130*E130</f>
        <v>0</v>
      </c>
      <c r="O130" s="268">
        <f>J130*E130</f>
        <v>0</v>
      </c>
      <c r="P130" s="268">
        <f t="shared" si="95"/>
        <v>0</v>
      </c>
    </row>
    <row r="131" spans="1:16" x14ac:dyDescent="0.25">
      <c r="A131" s="295"/>
      <c r="B131" s="296"/>
      <c r="C131" s="296"/>
      <c r="D131" s="296"/>
      <c r="E131" s="296"/>
      <c r="F131" s="297"/>
      <c r="G131" s="297"/>
      <c r="H131" s="298"/>
      <c r="I131" s="100"/>
      <c r="J131" s="212" t="s">
        <v>67</v>
      </c>
      <c r="K131" s="211">
        <f>SUM(K125:K130)</f>
        <v>0</v>
      </c>
      <c r="L131" s="211">
        <f t="shared" ref="L131" si="160">SUM(L125:L130)</f>
        <v>0</v>
      </c>
      <c r="M131" s="211">
        <f t="shared" ref="M131" si="161">SUM(M125:M130)</f>
        <v>0</v>
      </c>
      <c r="N131" s="211">
        <f t="shared" ref="N131" si="162">SUM(N125:N130)</f>
        <v>0</v>
      </c>
      <c r="O131" s="217">
        <f t="shared" ref="O131" si="163">SUM(O125:O130)</f>
        <v>0</v>
      </c>
      <c r="P131" s="217">
        <f t="shared" ref="P131" si="164">SUM(P125:P130)</f>
        <v>0</v>
      </c>
    </row>
    <row r="132" spans="1:16" x14ac:dyDescent="0.25">
      <c r="A132" s="210">
        <v>17</v>
      </c>
      <c r="B132" s="328" t="s">
        <v>5</v>
      </c>
      <c r="C132" s="371" t="s">
        <v>211</v>
      </c>
      <c r="D132" s="374" t="s">
        <v>95</v>
      </c>
      <c r="E132" s="362">
        <f>5*30</f>
        <v>150</v>
      </c>
      <c r="F132" s="190">
        <v>0</v>
      </c>
      <c r="G132" s="189">
        <v>0</v>
      </c>
      <c r="H132" s="189">
        <v>0</v>
      </c>
      <c r="I132" s="189">
        <v>0</v>
      </c>
      <c r="J132" s="189">
        <v>0</v>
      </c>
      <c r="K132" s="317">
        <f>F132*E132</f>
        <v>0</v>
      </c>
      <c r="L132" s="268">
        <f>G132*E132</f>
        <v>0</v>
      </c>
      <c r="M132" s="268">
        <f>H132*E132</f>
        <v>0</v>
      </c>
      <c r="N132" s="268">
        <f>I132*E132</f>
        <v>0</v>
      </c>
      <c r="O132" s="268">
        <f>J132*E132</f>
        <v>0</v>
      </c>
      <c r="P132" s="268">
        <f t="shared" si="95"/>
        <v>0</v>
      </c>
    </row>
    <row r="133" spans="1:16" ht="16.5" customHeight="1" x14ac:dyDescent="0.25">
      <c r="A133" s="93">
        <v>17</v>
      </c>
      <c r="B133" s="328" t="s">
        <v>5</v>
      </c>
      <c r="C133" s="331" t="s">
        <v>212</v>
      </c>
      <c r="D133" s="361" t="s">
        <v>95</v>
      </c>
      <c r="E133" s="102">
        <v>7</v>
      </c>
      <c r="F133" s="110">
        <v>0</v>
      </c>
      <c r="G133" s="99">
        <v>0</v>
      </c>
      <c r="H133" s="99">
        <v>0</v>
      </c>
      <c r="I133" s="99">
        <v>0</v>
      </c>
      <c r="J133" s="99">
        <v>0</v>
      </c>
      <c r="K133" s="317">
        <f>F133*E133</f>
        <v>0</v>
      </c>
      <c r="L133" s="268">
        <f>G133*E133</f>
        <v>0</v>
      </c>
      <c r="M133" s="268">
        <f t="shared" ref="M133:M135" si="165">H133*E133</f>
        <v>0</v>
      </c>
      <c r="N133" s="268">
        <f t="shared" ref="N133:N135" si="166">I133*E133</f>
        <v>0</v>
      </c>
      <c r="O133" s="268">
        <f t="shared" ref="O133:O135" si="167">J133*E133</f>
        <v>0</v>
      </c>
      <c r="P133" s="268">
        <f t="shared" si="95"/>
        <v>0</v>
      </c>
    </row>
    <row r="134" spans="1:16" x14ac:dyDescent="0.25">
      <c r="A134" s="93">
        <v>17</v>
      </c>
      <c r="B134" s="328" t="s">
        <v>5</v>
      </c>
      <c r="C134" s="331" t="s">
        <v>2</v>
      </c>
      <c r="D134" s="361" t="s">
        <v>3</v>
      </c>
      <c r="E134" s="363">
        <f>2*115*2</f>
        <v>460</v>
      </c>
      <c r="F134" s="110">
        <v>0</v>
      </c>
      <c r="G134" s="99">
        <v>0</v>
      </c>
      <c r="H134" s="99">
        <v>0</v>
      </c>
      <c r="I134" s="99">
        <v>0</v>
      </c>
      <c r="J134" s="99">
        <v>0</v>
      </c>
      <c r="K134" s="317">
        <f t="shared" ref="K134:K135" si="168">F134*E134</f>
        <v>0</v>
      </c>
      <c r="L134" s="268">
        <f t="shared" ref="L134:L135" si="169">G134*E134</f>
        <v>0</v>
      </c>
      <c r="M134" s="268">
        <f t="shared" si="165"/>
        <v>0</v>
      </c>
      <c r="N134" s="268">
        <f t="shared" si="166"/>
        <v>0</v>
      </c>
      <c r="O134" s="268">
        <f t="shared" si="167"/>
        <v>0</v>
      </c>
      <c r="P134" s="268">
        <f t="shared" si="95"/>
        <v>0</v>
      </c>
    </row>
    <row r="135" spans="1:16" x14ac:dyDescent="0.25">
      <c r="A135" s="93">
        <v>17</v>
      </c>
      <c r="B135" s="328" t="s">
        <v>5</v>
      </c>
      <c r="C135" s="318" t="s">
        <v>209</v>
      </c>
      <c r="D135" s="361" t="s">
        <v>3</v>
      </c>
      <c r="E135" s="102">
        <f>2*115*2</f>
        <v>460</v>
      </c>
      <c r="F135" s="110">
        <v>0</v>
      </c>
      <c r="G135" s="99">
        <v>0</v>
      </c>
      <c r="H135" s="99">
        <v>0</v>
      </c>
      <c r="I135" s="99">
        <v>0</v>
      </c>
      <c r="J135" s="99">
        <v>0</v>
      </c>
      <c r="K135" s="317">
        <f t="shared" si="168"/>
        <v>0</v>
      </c>
      <c r="L135" s="268">
        <f t="shared" si="169"/>
        <v>0</v>
      </c>
      <c r="M135" s="268">
        <f t="shared" si="165"/>
        <v>0</v>
      </c>
      <c r="N135" s="268">
        <f t="shared" si="166"/>
        <v>0</v>
      </c>
      <c r="O135" s="268">
        <f t="shared" si="167"/>
        <v>0</v>
      </c>
      <c r="P135" s="268">
        <f t="shared" si="95"/>
        <v>0</v>
      </c>
    </row>
    <row r="136" spans="1:16" x14ac:dyDescent="0.25">
      <c r="A136" s="93">
        <v>17</v>
      </c>
      <c r="B136" s="328" t="s">
        <v>5</v>
      </c>
      <c r="C136" s="331" t="s">
        <v>97</v>
      </c>
      <c r="D136" s="375" t="s">
        <v>98</v>
      </c>
      <c r="E136" s="202">
        <v>1</v>
      </c>
      <c r="F136" s="195">
        <v>0</v>
      </c>
      <c r="G136" s="99">
        <v>0</v>
      </c>
      <c r="H136" s="99">
        <v>0</v>
      </c>
      <c r="I136" s="99">
        <v>0</v>
      </c>
      <c r="J136" s="99">
        <v>0</v>
      </c>
      <c r="K136" s="317">
        <f t="shared" ref="K136:K138" si="170">F136*E136</f>
        <v>0</v>
      </c>
      <c r="L136" s="268">
        <f t="shared" ref="L136:L138" si="171">G136*E136</f>
        <v>0</v>
      </c>
      <c r="M136" s="268">
        <f t="shared" ref="M136:M138" si="172">H136*E136</f>
        <v>0</v>
      </c>
      <c r="N136" s="268">
        <f t="shared" ref="N136:N138" si="173">I136*E136</f>
        <v>0</v>
      </c>
      <c r="O136" s="268">
        <f t="shared" ref="O136:O138" si="174">J136*E136</f>
        <v>0</v>
      </c>
      <c r="P136" s="268">
        <f t="shared" si="95"/>
        <v>0</v>
      </c>
    </row>
    <row r="137" spans="1:16" x14ac:dyDescent="0.25">
      <c r="A137" s="93">
        <v>17</v>
      </c>
      <c r="B137" s="328" t="s">
        <v>5</v>
      </c>
      <c r="C137" s="333" t="s">
        <v>99</v>
      </c>
      <c r="D137" s="97" t="s">
        <v>98</v>
      </c>
      <c r="E137" s="325">
        <v>1</v>
      </c>
      <c r="F137" s="110">
        <v>0</v>
      </c>
      <c r="G137" s="99">
        <v>0</v>
      </c>
      <c r="H137" s="99">
        <v>0</v>
      </c>
      <c r="I137" s="99">
        <v>0</v>
      </c>
      <c r="J137" s="99">
        <v>0</v>
      </c>
      <c r="K137" s="317">
        <f t="shared" si="170"/>
        <v>0</v>
      </c>
      <c r="L137" s="268">
        <f t="shared" si="171"/>
        <v>0</v>
      </c>
      <c r="M137" s="268">
        <f t="shared" si="172"/>
        <v>0</v>
      </c>
      <c r="N137" s="268">
        <f t="shared" si="173"/>
        <v>0</v>
      </c>
      <c r="O137" s="268">
        <f t="shared" si="174"/>
        <v>0</v>
      </c>
      <c r="P137" s="268">
        <f t="shared" si="95"/>
        <v>0</v>
      </c>
    </row>
    <row r="138" spans="1:16" x14ac:dyDescent="0.25">
      <c r="A138" s="93">
        <v>17</v>
      </c>
      <c r="B138" s="328" t="s">
        <v>5</v>
      </c>
      <c r="C138" s="331" t="s">
        <v>4</v>
      </c>
      <c r="D138" s="353" t="s">
        <v>100</v>
      </c>
      <c r="E138" s="327">
        <f>4*30</f>
        <v>120</v>
      </c>
      <c r="F138" s="110">
        <v>0</v>
      </c>
      <c r="G138" s="99">
        <v>0</v>
      </c>
      <c r="H138" s="99">
        <v>0</v>
      </c>
      <c r="I138" s="99">
        <v>0</v>
      </c>
      <c r="J138" s="99">
        <v>0</v>
      </c>
      <c r="K138" s="317">
        <f t="shared" si="170"/>
        <v>0</v>
      </c>
      <c r="L138" s="268">
        <f t="shared" si="171"/>
        <v>0</v>
      </c>
      <c r="M138" s="268">
        <f t="shared" si="172"/>
        <v>0</v>
      </c>
      <c r="N138" s="268">
        <f t="shared" si="173"/>
        <v>0</v>
      </c>
      <c r="O138" s="268">
        <f t="shared" si="174"/>
        <v>0</v>
      </c>
      <c r="P138" s="268">
        <f t="shared" si="95"/>
        <v>0</v>
      </c>
    </row>
    <row r="139" spans="1:16" x14ac:dyDescent="0.25">
      <c r="A139" s="293"/>
      <c r="B139" s="293"/>
      <c r="C139" s="293"/>
      <c r="D139" s="293"/>
      <c r="E139" s="293"/>
      <c r="F139" s="294"/>
      <c r="G139" s="294"/>
      <c r="H139" s="294"/>
      <c r="I139" s="100"/>
      <c r="J139" s="191" t="s">
        <v>66</v>
      </c>
      <c r="K139" s="211">
        <f>SUM(K133:K138)</f>
        <v>0</v>
      </c>
      <c r="L139" s="211">
        <f t="shared" ref="L139" si="175">SUM(L133:L138)</f>
        <v>0</v>
      </c>
      <c r="M139" s="211">
        <f t="shared" ref="M139" si="176">SUM(M133:M138)</f>
        <v>0</v>
      </c>
      <c r="N139" s="211">
        <f t="shared" ref="N139" si="177">SUM(N133:N138)</f>
        <v>0</v>
      </c>
      <c r="O139" s="217">
        <f t="shared" ref="O139" si="178">SUM(O133:O138)</f>
        <v>0</v>
      </c>
      <c r="P139" s="217">
        <f>SUM(P132:P138)</f>
        <v>0</v>
      </c>
    </row>
    <row r="140" spans="1:16" x14ac:dyDescent="0.25">
      <c r="A140" s="93">
        <v>18</v>
      </c>
      <c r="B140" s="328" t="s">
        <v>5</v>
      </c>
      <c r="C140" s="331" t="s">
        <v>103</v>
      </c>
      <c r="D140" s="361" t="s">
        <v>95</v>
      </c>
      <c r="E140" s="102">
        <f>4*30</f>
        <v>120</v>
      </c>
      <c r="F140" s="195">
        <v>0</v>
      </c>
      <c r="G140" s="99">
        <v>0</v>
      </c>
      <c r="H140" s="99">
        <v>0</v>
      </c>
      <c r="I140" s="99">
        <v>0</v>
      </c>
      <c r="J140" s="99">
        <v>0</v>
      </c>
      <c r="K140" s="317">
        <f>F140*E140</f>
        <v>0</v>
      </c>
      <c r="L140" s="268">
        <f>G140*E140</f>
        <v>0</v>
      </c>
      <c r="M140" s="268">
        <f>H140*E140</f>
        <v>0</v>
      </c>
      <c r="N140" s="268">
        <f>I140*E140</f>
        <v>0</v>
      </c>
      <c r="O140" s="268">
        <f>J140*E140</f>
        <v>0</v>
      </c>
      <c r="P140" s="268">
        <f t="shared" si="95"/>
        <v>0</v>
      </c>
    </row>
    <row r="141" spans="1:16" x14ac:dyDescent="0.25">
      <c r="A141" s="93">
        <v>18</v>
      </c>
      <c r="B141" s="328" t="s">
        <v>5</v>
      </c>
      <c r="C141" s="331" t="s">
        <v>104</v>
      </c>
      <c r="D141" s="361" t="s">
        <v>95</v>
      </c>
      <c r="E141" s="320">
        <f>1*30</f>
        <v>30</v>
      </c>
      <c r="F141" s="110">
        <v>0</v>
      </c>
      <c r="G141" s="99">
        <v>0</v>
      </c>
      <c r="H141" s="99">
        <v>0</v>
      </c>
      <c r="I141" s="99">
        <v>0</v>
      </c>
      <c r="J141" s="99">
        <v>0</v>
      </c>
      <c r="K141" s="317">
        <f>F141*E141</f>
        <v>0</v>
      </c>
      <c r="L141" s="268">
        <f>G141*E141</f>
        <v>0</v>
      </c>
      <c r="M141" s="268">
        <f t="shared" ref="M141:M143" si="179">H141*E141</f>
        <v>0</v>
      </c>
      <c r="N141" s="268">
        <f t="shared" ref="N141:N143" si="180">I141*E141</f>
        <v>0</v>
      </c>
      <c r="O141" s="268">
        <f t="shared" ref="O141:O143" si="181">J141*E141</f>
        <v>0</v>
      </c>
      <c r="P141" s="268">
        <f t="shared" si="95"/>
        <v>0</v>
      </c>
    </row>
    <row r="142" spans="1:16" x14ac:dyDescent="0.25">
      <c r="A142" s="93">
        <v>18</v>
      </c>
      <c r="B142" s="328" t="s">
        <v>5</v>
      </c>
      <c r="C142" s="331" t="s">
        <v>2</v>
      </c>
      <c r="D142" s="361" t="s">
        <v>3</v>
      </c>
      <c r="E142" s="102">
        <f>2*115*2</f>
        <v>460</v>
      </c>
      <c r="F142" s="110">
        <v>0</v>
      </c>
      <c r="G142" s="99">
        <v>0</v>
      </c>
      <c r="H142" s="99">
        <v>0</v>
      </c>
      <c r="I142" s="99">
        <v>0</v>
      </c>
      <c r="J142" s="99">
        <v>0</v>
      </c>
      <c r="K142" s="317">
        <f t="shared" ref="K142:K143" si="182">F142*E142</f>
        <v>0</v>
      </c>
      <c r="L142" s="268">
        <f t="shared" ref="L142:L143" si="183">G142*E142</f>
        <v>0</v>
      </c>
      <c r="M142" s="268">
        <f t="shared" si="179"/>
        <v>0</v>
      </c>
      <c r="N142" s="268">
        <f t="shared" si="180"/>
        <v>0</v>
      </c>
      <c r="O142" s="268">
        <f t="shared" si="181"/>
        <v>0</v>
      </c>
      <c r="P142" s="268">
        <f t="shared" ref="P142:P177" si="184">SUM(K142:O142)</f>
        <v>0</v>
      </c>
    </row>
    <row r="143" spans="1:16" x14ac:dyDescent="0.25">
      <c r="A143" s="93">
        <v>18</v>
      </c>
      <c r="B143" s="328" t="s">
        <v>5</v>
      </c>
      <c r="C143" s="318" t="s">
        <v>209</v>
      </c>
      <c r="D143" s="361" t="s">
        <v>3</v>
      </c>
      <c r="E143" s="102">
        <f>2*115*2</f>
        <v>460</v>
      </c>
      <c r="F143" s="190">
        <v>0</v>
      </c>
      <c r="G143" s="99">
        <v>0</v>
      </c>
      <c r="H143" s="99">
        <v>0</v>
      </c>
      <c r="I143" s="99">
        <v>0</v>
      </c>
      <c r="J143" s="99">
        <v>0</v>
      </c>
      <c r="K143" s="317">
        <f t="shared" si="182"/>
        <v>0</v>
      </c>
      <c r="L143" s="268">
        <f t="shared" si="183"/>
        <v>0</v>
      </c>
      <c r="M143" s="268">
        <f t="shared" si="179"/>
        <v>0</v>
      </c>
      <c r="N143" s="268">
        <f t="shared" si="180"/>
        <v>0</v>
      </c>
      <c r="O143" s="268">
        <f t="shared" si="181"/>
        <v>0</v>
      </c>
      <c r="P143" s="268">
        <f t="shared" si="184"/>
        <v>0</v>
      </c>
    </row>
    <row r="144" spans="1:16" x14ac:dyDescent="0.25">
      <c r="A144" s="93">
        <v>18</v>
      </c>
      <c r="B144" s="328" t="s">
        <v>5</v>
      </c>
      <c r="C144" s="331" t="s">
        <v>97</v>
      </c>
      <c r="D144" s="361" t="s">
        <v>98</v>
      </c>
      <c r="E144" s="363">
        <v>1</v>
      </c>
      <c r="F144" s="110">
        <v>0</v>
      </c>
      <c r="G144" s="99">
        <v>0</v>
      </c>
      <c r="H144" s="99">
        <v>0</v>
      </c>
      <c r="I144" s="99">
        <v>0</v>
      </c>
      <c r="J144" s="99">
        <v>0</v>
      </c>
      <c r="K144" s="317">
        <f>F144*E144</f>
        <v>0</v>
      </c>
      <c r="L144" s="268">
        <f>G144*E144</f>
        <v>0</v>
      </c>
      <c r="M144" s="268">
        <f>H144*E144</f>
        <v>0</v>
      </c>
      <c r="N144" s="268">
        <f>I144*E144</f>
        <v>0</v>
      </c>
      <c r="O144" s="268">
        <f>J144*E144</f>
        <v>0</v>
      </c>
      <c r="P144" s="268">
        <f t="shared" si="184"/>
        <v>0</v>
      </c>
    </row>
    <row r="145" spans="1:16" x14ac:dyDescent="0.25">
      <c r="A145" s="93">
        <v>18</v>
      </c>
      <c r="B145" s="328" t="s">
        <v>5</v>
      </c>
      <c r="C145" s="331" t="s">
        <v>105</v>
      </c>
      <c r="D145" s="361" t="s">
        <v>98</v>
      </c>
      <c r="E145" s="102">
        <v>1</v>
      </c>
      <c r="F145" s="110">
        <v>0</v>
      </c>
      <c r="G145" s="99">
        <v>0</v>
      </c>
      <c r="H145" s="99">
        <v>0</v>
      </c>
      <c r="I145" s="99">
        <v>0</v>
      </c>
      <c r="J145" s="99">
        <v>0</v>
      </c>
      <c r="K145" s="317">
        <f>F145*E145</f>
        <v>0</v>
      </c>
      <c r="L145" s="268">
        <f>G145*E145</f>
        <v>0</v>
      </c>
      <c r="M145" s="268">
        <f t="shared" ref="M145:M146" si="185">H145*E145</f>
        <v>0</v>
      </c>
      <c r="N145" s="268">
        <f t="shared" ref="N145:N146" si="186">I145*E145</f>
        <v>0</v>
      </c>
      <c r="O145" s="268">
        <f t="shared" ref="O145:O146" si="187">J145*E145</f>
        <v>0</v>
      </c>
      <c r="P145" s="268">
        <f t="shared" si="184"/>
        <v>0</v>
      </c>
    </row>
    <row r="146" spans="1:16" x14ac:dyDescent="0.25">
      <c r="A146" s="93">
        <v>18</v>
      </c>
      <c r="B146" s="328" t="s">
        <v>5</v>
      </c>
      <c r="C146" s="331" t="s">
        <v>4</v>
      </c>
      <c r="D146" s="361" t="s">
        <v>100</v>
      </c>
      <c r="E146" s="320">
        <v>1</v>
      </c>
      <c r="F146" s="110">
        <v>0</v>
      </c>
      <c r="G146" s="99">
        <v>0</v>
      </c>
      <c r="H146" s="99">
        <v>0</v>
      </c>
      <c r="I146" s="99">
        <v>0</v>
      </c>
      <c r="J146" s="99">
        <v>0</v>
      </c>
      <c r="K146" s="317">
        <f t="shared" ref="K146" si="188">F146*E146</f>
        <v>0</v>
      </c>
      <c r="L146" s="268">
        <f t="shared" ref="L146" si="189">G146*E146</f>
        <v>0</v>
      </c>
      <c r="M146" s="268">
        <f t="shared" si="185"/>
        <v>0</v>
      </c>
      <c r="N146" s="268">
        <f t="shared" si="186"/>
        <v>0</v>
      </c>
      <c r="O146" s="268">
        <f t="shared" si="187"/>
        <v>0</v>
      </c>
      <c r="P146" s="268">
        <f t="shared" si="184"/>
        <v>0</v>
      </c>
    </row>
    <row r="147" spans="1:16" x14ac:dyDescent="0.25">
      <c r="A147" s="293"/>
      <c r="B147" s="293"/>
      <c r="C147" s="293"/>
      <c r="D147" s="293"/>
      <c r="E147" s="293"/>
      <c r="F147" s="294"/>
      <c r="G147" s="294"/>
      <c r="H147" s="294"/>
      <c r="I147" s="100"/>
      <c r="J147" s="191" t="s">
        <v>66</v>
      </c>
      <c r="K147" s="211">
        <f>SUM(K141:K146)</f>
        <v>0</v>
      </c>
      <c r="L147" s="211">
        <f t="shared" ref="L147" si="190">SUM(L141:L146)</f>
        <v>0</v>
      </c>
      <c r="M147" s="211">
        <f t="shared" ref="M147" si="191">SUM(M141:M146)</f>
        <v>0</v>
      </c>
      <c r="N147" s="211">
        <f t="shared" ref="N147" si="192">SUM(N141:N146)</f>
        <v>0</v>
      </c>
      <c r="O147" s="216">
        <f t="shared" ref="O147" si="193">SUM(O141:O146)</f>
        <v>0</v>
      </c>
      <c r="P147" s="216">
        <f>SUM(P140:P146)</f>
        <v>0</v>
      </c>
    </row>
    <row r="148" spans="1:16" x14ac:dyDescent="0.25">
      <c r="A148" s="93">
        <v>19</v>
      </c>
      <c r="B148" s="98" t="s">
        <v>176</v>
      </c>
      <c r="C148" s="371" t="s">
        <v>211</v>
      </c>
      <c r="D148" s="361" t="s">
        <v>95</v>
      </c>
      <c r="E148" s="362">
        <v>365</v>
      </c>
      <c r="F148" s="110">
        <v>0</v>
      </c>
      <c r="G148" s="99">
        <v>0</v>
      </c>
      <c r="H148" s="99">
        <v>0</v>
      </c>
      <c r="I148" s="99">
        <v>0</v>
      </c>
      <c r="J148" s="99">
        <v>0</v>
      </c>
      <c r="K148" s="317">
        <f>F148*E148</f>
        <v>0</v>
      </c>
      <c r="L148" s="268">
        <f>G148*E148</f>
        <v>0</v>
      </c>
      <c r="M148" s="268">
        <f>H148*E148</f>
        <v>0</v>
      </c>
      <c r="N148" s="268">
        <f>I148*E148</f>
        <v>0</v>
      </c>
      <c r="O148" s="268">
        <f>J148*E148</f>
        <v>0</v>
      </c>
      <c r="P148" s="268">
        <f t="shared" si="184"/>
        <v>0</v>
      </c>
    </row>
    <row r="149" spans="1:16" x14ac:dyDescent="0.25">
      <c r="A149" s="93">
        <v>19</v>
      </c>
      <c r="B149" s="98" t="s">
        <v>176</v>
      </c>
      <c r="C149" s="331" t="s">
        <v>212</v>
      </c>
      <c r="D149" s="361" t="s">
        <v>95</v>
      </c>
      <c r="E149" s="102">
        <v>7</v>
      </c>
      <c r="F149" s="110">
        <v>0</v>
      </c>
      <c r="G149" s="99">
        <v>0</v>
      </c>
      <c r="H149" s="99">
        <v>0</v>
      </c>
      <c r="I149" s="99">
        <v>0</v>
      </c>
      <c r="J149" s="99">
        <v>0</v>
      </c>
      <c r="K149" s="317">
        <f>F149*E149</f>
        <v>0</v>
      </c>
      <c r="L149" s="268">
        <f>G149*E149</f>
        <v>0</v>
      </c>
      <c r="M149" s="268">
        <f t="shared" ref="M149:M151" si="194">H149*E149</f>
        <v>0</v>
      </c>
      <c r="N149" s="268">
        <f t="shared" ref="N149:N151" si="195">I149*E149</f>
        <v>0</v>
      </c>
      <c r="O149" s="268">
        <f t="shared" ref="O149:O151" si="196">J149*E149</f>
        <v>0</v>
      </c>
      <c r="P149" s="268">
        <f t="shared" si="184"/>
        <v>0</v>
      </c>
    </row>
    <row r="150" spans="1:16" x14ac:dyDescent="0.25">
      <c r="A150" s="93">
        <v>19</v>
      </c>
      <c r="B150" s="98" t="s">
        <v>176</v>
      </c>
      <c r="C150" s="331" t="s">
        <v>2</v>
      </c>
      <c r="D150" s="361" t="s">
        <v>3</v>
      </c>
      <c r="E150" s="363">
        <f>2*325</f>
        <v>650</v>
      </c>
      <c r="F150" s="110">
        <v>0</v>
      </c>
      <c r="G150" s="99">
        <v>0</v>
      </c>
      <c r="H150" s="99">
        <v>0</v>
      </c>
      <c r="I150" s="99">
        <v>0</v>
      </c>
      <c r="J150" s="99">
        <v>0</v>
      </c>
      <c r="K150" s="317">
        <f t="shared" ref="K150:K151" si="197">F150*E150</f>
        <v>0</v>
      </c>
      <c r="L150" s="268">
        <f t="shared" ref="L150:L151" si="198">G150*E150</f>
        <v>0</v>
      </c>
      <c r="M150" s="268">
        <f t="shared" si="194"/>
        <v>0</v>
      </c>
      <c r="N150" s="268">
        <f t="shared" si="195"/>
        <v>0</v>
      </c>
      <c r="O150" s="268">
        <f t="shared" si="196"/>
        <v>0</v>
      </c>
      <c r="P150" s="268">
        <f t="shared" si="184"/>
        <v>0</v>
      </c>
    </row>
    <row r="151" spans="1:16" x14ac:dyDescent="0.25">
      <c r="A151" s="93">
        <v>19</v>
      </c>
      <c r="B151" s="98" t="s">
        <v>176</v>
      </c>
      <c r="C151" s="318" t="s">
        <v>209</v>
      </c>
      <c r="D151" s="361" t="s">
        <v>3</v>
      </c>
      <c r="E151" s="102">
        <f>2*325</f>
        <v>650</v>
      </c>
      <c r="F151" s="110">
        <v>0</v>
      </c>
      <c r="G151" s="99">
        <v>0</v>
      </c>
      <c r="H151" s="99">
        <v>0</v>
      </c>
      <c r="I151" s="99">
        <v>0</v>
      </c>
      <c r="J151" s="99">
        <v>0</v>
      </c>
      <c r="K151" s="317">
        <f t="shared" si="197"/>
        <v>0</v>
      </c>
      <c r="L151" s="268">
        <f t="shared" si="198"/>
        <v>0</v>
      </c>
      <c r="M151" s="268">
        <f t="shared" si="194"/>
        <v>0</v>
      </c>
      <c r="N151" s="268">
        <f t="shared" si="195"/>
        <v>0</v>
      </c>
      <c r="O151" s="268">
        <f t="shared" si="196"/>
        <v>0</v>
      </c>
      <c r="P151" s="268">
        <f t="shared" si="184"/>
        <v>0</v>
      </c>
    </row>
    <row r="152" spans="1:16" x14ac:dyDescent="0.25">
      <c r="A152" s="93">
        <v>19</v>
      </c>
      <c r="B152" s="98" t="s">
        <v>176</v>
      </c>
      <c r="C152" s="331" t="s">
        <v>97</v>
      </c>
      <c r="D152" s="361" t="s">
        <v>98</v>
      </c>
      <c r="E152" s="102">
        <v>1</v>
      </c>
      <c r="F152" s="195">
        <v>0</v>
      </c>
      <c r="G152" s="99">
        <v>0</v>
      </c>
      <c r="H152" s="99">
        <v>0</v>
      </c>
      <c r="I152" s="99">
        <v>0</v>
      </c>
      <c r="J152" s="99">
        <v>0</v>
      </c>
      <c r="K152" s="317">
        <f>F152*E152</f>
        <v>0</v>
      </c>
      <c r="L152" s="268">
        <f>G152*E152</f>
        <v>0</v>
      </c>
      <c r="M152" s="268">
        <f>H152*E152</f>
        <v>0</v>
      </c>
      <c r="N152" s="268">
        <f>I152*E152</f>
        <v>0</v>
      </c>
      <c r="O152" s="268">
        <f>J152*E152</f>
        <v>0</v>
      </c>
      <c r="P152" s="268">
        <f t="shared" si="184"/>
        <v>0</v>
      </c>
    </row>
    <row r="153" spans="1:16" x14ac:dyDescent="0.25">
      <c r="A153" s="93">
        <v>19</v>
      </c>
      <c r="B153" s="98" t="s">
        <v>176</v>
      </c>
      <c r="C153" s="331" t="s">
        <v>99</v>
      </c>
      <c r="D153" s="361" t="s">
        <v>98</v>
      </c>
      <c r="E153" s="102">
        <v>1</v>
      </c>
      <c r="F153" s="110">
        <v>0</v>
      </c>
      <c r="G153" s="99">
        <v>0</v>
      </c>
      <c r="H153" s="99">
        <v>0</v>
      </c>
      <c r="I153" s="99">
        <v>0</v>
      </c>
      <c r="J153" s="99">
        <v>0</v>
      </c>
      <c r="K153" s="317">
        <f t="shared" ref="K153:K154" si="199">F153*E153</f>
        <v>0</v>
      </c>
      <c r="L153" s="268">
        <f t="shared" ref="L153:L154" si="200">G153*E153</f>
        <v>0</v>
      </c>
      <c r="M153" s="268">
        <f t="shared" ref="M153:M154" si="201">H153*E153</f>
        <v>0</v>
      </c>
      <c r="N153" s="268">
        <f t="shared" ref="N153:N154" si="202">I153*E153</f>
        <v>0</v>
      </c>
      <c r="O153" s="268">
        <f t="shared" ref="O153:O154" si="203">J153*E153</f>
        <v>0</v>
      </c>
      <c r="P153" s="268">
        <f t="shared" si="184"/>
        <v>0</v>
      </c>
    </row>
    <row r="154" spans="1:16" x14ac:dyDescent="0.25">
      <c r="A154" s="93">
        <v>19</v>
      </c>
      <c r="B154" s="98" t="s">
        <v>176</v>
      </c>
      <c r="C154" s="331" t="s">
        <v>4</v>
      </c>
      <c r="D154" s="361" t="s">
        <v>100</v>
      </c>
      <c r="E154" s="102">
        <v>1</v>
      </c>
      <c r="F154" s="110">
        <v>0</v>
      </c>
      <c r="G154" s="99">
        <v>0</v>
      </c>
      <c r="H154" s="99">
        <v>0</v>
      </c>
      <c r="I154" s="99">
        <v>0</v>
      </c>
      <c r="J154" s="99">
        <v>0</v>
      </c>
      <c r="K154" s="317">
        <f t="shared" si="199"/>
        <v>0</v>
      </c>
      <c r="L154" s="268">
        <f t="shared" si="200"/>
        <v>0</v>
      </c>
      <c r="M154" s="268">
        <f t="shared" si="201"/>
        <v>0</v>
      </c>
      <c r="N154" s="268">
        <f t="shared" si="202"/>
        <v>0</v>
      </c>
      <c r="O154" s="268">
        <f t="shared" si="203"/>
        <v>0</v>
      </c>
      <c r="P154" s="268">
        <f t="shared" si="184"/>
        <v>0</v>
      </c>
    </row>
    <row r="155" spans="1:16" x14ac:dyDescent="0.25">
      <c r="A155" s="302"/>
      <c r="B155" s="302"/>
      <c r="C155" s="302"/>
      <c r="D155" s="293"/>
      <c r="E155" s="293"/>
      <c r="F155" s="294"/>
      <c r="G155" s="294"/>
      <c r="H155" s="294"/>
      <c r="I155" s="100"/>
      <c r="J155" s="213" t="s">
        <v>65</v>
      </c>
      <c r="K155" s="211">
        <f>SUM(K149:K154)</f>
        <v>0</v>
      </c>
      <c r="L155" s="211">
        <f t="shared" ref="L155" si="204">SUM(L149:L154)</f>
        <v>0</v>
      </c>
      <c r="M155" s="211">
        <f t="shared" ref="M155" si="205">SUM(M149:M154)</f>
        <v>0</v>
      </c>
      <c r="N155" s="211">
        <f t="shared" ref="N155" si="206">SUM(N149:N154)</f>
        <v>0</v>
      </c>
      <c r="O155" s="217">
        <f t="shared" ref="O155" si="207">SUM(O149:O154)</f>
        <v>0</v>
      </c>
      <c r="P155" s="217">
        <f>SUM(P148:P154)</f>
        <v>0</v>
      </c>
    </row>
    <row r="156" spans="1:16" x14ac:dyDescent="0.25">
      <c r="A156" s="210">
        <v>20</v>
      </c>
      <c r="B156" s="98" t="s">
        <v>176</v>
      </c>
      <c r="C156" s="376" t="s">
        <v>101</v>
      </c>
      <c r="D156" s="97" t="s">
        <v>95</v>
      </c>
      <c r="E156" s="377">
        <v>7</v>
      </c>
      <c r="F156" s="110">
        <v>0</v>
      </c>
      <c r="G156" s="99">
        <v>0</v>
      </c>
      <c r="H156" s="99">
        <v>0</v>
      </c>
      <c r="I156" s="99">
        <v>0</v>
      </c>
      <c r="J156" s="99">
        <v>0</v>
      </c>
      <c r="K156" s="317">
        <f>F156*E156</f>
        <v>0</v>
      </c>
      <c r="L156" s="268">
        <f>G156*E156</f>
        <v>0</v>
      </c>
      <c r="M156" s="268">
        <f>H156*E156</f>
        <v>0</v>
      </c>
      <c r="N156" s="268">
        <f>I156*E156</f>
        <v>0</v>
      </c>
      <c r="O156" s="268">
        <f>J156*E156</f>
        <v>0</v>
      </c>
      <c r="P156" s="268">
        <f t="shared" si="184"/>
        <v>0</v>
      </c>
    </row>
    <row r="157" spans="1:16" x14ac:dyDescent="0.25">
      <c r="A157" s="93">
        <v>20</v>
      </c>
      <c r="B157" s="98" t="s">
        <v>176</v>
      </c>
      <c r="C157" s="331" t="s">
        <v>2</v>
      </c>
      <c r="D157" s="353" t="s">
        <v>3</v>
      </c>
      <c r="E157" s="327">
        <f>2*325</f>
        <v>650</v>
      </c>
      <c r="F157" s="190">
        <v>0</v>
      </c>
      <c r="G157" s="99">
        <v>0</v>
      </c>
      <c r="H157" s="99">
        <v>0</v>
      </c>
      <c r="I157" s="99">
        <v>0</v>
      </c>
      <c r="J157" s="99">
        <v>0</v>
      </c>
      <c r="K157" s="317">
        <f>F157*E157</f>
        <v>0</v>
      </c>
      <c r="L157" s="268">
        <f>G157*E157</f>
        <v>0</v>
      </c>
      <c r="M157" s="268">
        <f t="shared" ref="M157:M159" si="208">H157*E157</f>
        <v>0</v>
      </c>
      <c r="N157" s="268">
        <f t="shared" ref="N157:N159" si="209">I157*E157</f>
        <v>0</v>
      </c>
      <c r="O157" s="268">
        <f t="shared" ref="O157:O159" si="210">J157*E157</f>
        <v>0</v>
      </c>
      <c r="P157" s="268">
        <f t="shared" si="184"/>
        <v>0</v>
      </c>
    </row>
    <row r="158" spans="1:16" x14ac:dyDescent="0.25">
      <c r="A158" s="93">
        <v>20</v>
      </c>
      <c r="B158" s="98" t="s">
        <v>176</v>
      </c>
      <c r="C158" s="318" t="s">
        <v>209</v>
      </c>
      <c r="D158" s="319" t="s">
        <v>3</v>
      </c>
      <c r="E158" s="202">
        <f>2*325</f>
        <v>650</v>
      </c>
      <c r="F158" s="110">
        <v>0</v>
      </c>
      <c r="G158" s="99">
        <v>0</v>
      </c>
      <c r="H158" s="99">
        <v>0</v>
      </c>
      <c r="I158" s="99">
        <v>0</v>
      </c>
      <c r="J158" s="99">
        <v>0</v>
      </c>
      <c r="K158" s="317">
        <f t="shared" ref="K158:K159" si="211">F158*E158</f>
        <v>0</v>
      </c>
      <c r="L158" s="268">
        <f t="shared" ref="L158:L159" si="212">G158*E158</f>
        <v>0</v>
      </c>
      <c r="M158" s="268">
        <f t="shared" si="208"/>
        <v>0</v>
      </c>
      <c r="N158" s="268">
        <f t="shared" si="209"/>
        <v>0</v>
      </c>
      <c r="O158" s="268">
        <f t="shared" si="210"/>
        <v>0</v>
      </c>
      <c r="P158" s="268">
        <f t="shared" si="184"/>
        <v>0</v>
      </c>
    </row>
    <row r="159" spans="1:16" x14ac:dyDescent="0.25">
      <c r="A159" s="93">
        <v>20</v>
      </c>
      <c r="B159" s="98" t="s">
        <v>176</v>
      </c>
      <c r="C159" s="331" t="s">
        <v>97</v>
      </c>
      <c r="D159" s="319" t="s">
        <v>98</v>
      </c>
      <c r="E159" s="325">
        <v>1</v>
      </c>
      <c r="F159" s="110">
        <v>0</v>
      </c>
      <c r="G159" s="99">
        <v>0</v>
      </c>
      <c r="H159" s="99">
        <v>0</v>
      </c>
      <c r="I159" s="99">
        <v>0</v>
      </c>
      <c r="J159" s="99">
        <v>0</v>
      </c>
      <c r="K159" s="317">
        <f t="shared" si="211"/>
        <v>0</v>
      </c>
      <c r="L159" s="268">
        <f t="shared" si="212"/>
        <v>0</v>
      </c>
      <c r="M159" s="268">
        <f t="shared" si="208"/>
        <v>0</v>
      </c>
      <c r="N159" s="268">
        <f t="shared" si="209"/>
        <v>0</v>
      </c>
      <c r="O159" s="268">
        <f t="shared" si="210"/>
        <v>0</v>
      </c>
      <c r="P159" s="268">
        <f t="shared" si="184"/>
        <v>0</v>
      </c>
    </row>
    <row r="160" spans="1:16" x14ac:dyDescent="0.25">
      <c r="A160" s="93">
        <v>20</v>
      </c>
      <c r="B160" s="98" t="s">
        <v>176</v>
      </c>
      <c r="C160" s="331" t="s">
        <v>102</v>
      </c>
      <c r="D160" s="319" t="s">
        <v>98</v>
      </c>
      <c r="E160" s="202">
        <v>4</v>
      </c>
      <c r="F160" s="110">
        <v>0</v>
      </c>
      <c r="G160" s="99">
        <v>0</v>
      </c>
      <c r="H160" s="99">
        <v>0</v>
      </c>
      <c r="I160" s="99">
        <v>0</v>
      </c>
      <c r="J160" s="99">
        <v>0</v>
      </c>
      <c r="K160" s="317">
        <f t="shared" ref="K160:K161" si="213">F160*E160</f>
        <v>0</v>
      </c>
      <c r="L160" s="268">
        <f t="shared" ref="L160:L161" si="214">G160*E160</f>
        <v>0</v>
      </c>
      <c r="M160" s="268">
        <f t="shared" ref="M160:M161" si="215">H160*E160</f>
        <v>0</v>
      </c>
      <c r="N160" s="268">
        <f t="shared" ref="N160:N161" si="216">I160*E160</f>
        <v>0</v>
      </c>
      <c r="O160" s="268">
        <f t="shared" ref="O160:O161" si="217">J160*E160</f>
        <v>0</v>
      </c>
      <c r="P160" s="268">
        <f t="shared" si="184"/>
        <v>0</v>
      </c>
    </row>
    <row r="161" spans="1:16" x14ac:dyDescent="0.25">
      <c r="A161" s="93">
        <v>20</v>
      </c>
      <c r="B161" s="98" t="s">
        <v>176</v>
      </c>
      <c r="C161" s="331" t="s">
        <v>4</v>
      </c>
      <c r="D161" s="319" t="s">
        <v>100</v>
      </c>
      <c r="E161" s="325">
        <v>2</v>
      </c>
      <c r="F161" s="110">
        <v>0</v>
      </c>
      <c r="G161" s="99">
        <v>0</v>
      </c>
      <c r="H161" s="99">
        <v>0</v>
      </c>
      <c r="I161" s="99">
        <v>0</v>
      </c>
      <c r="J161" s="99">
        <v>0</v>
      </c>
      <c r="K161" s="317">
        <f t="shared" si="213"/>
        <v>0</v>
      </c>
      <c r="L161" s="268">
        <f t="shared" si="214"/>
        <v>0</v>
      </c>
      <c r="M161" s="268">
        <f t="shared" si="215"/>
        <v>0</v>
      </c>
      <c r="N161" s="268">
        <f t="shared" si="216"/>
        <v>0</v>
      </c>
      <c r="O161" s="268">
        <f t="shared" si="217"/>
        <v>0</v>
      </c>
      <c r="P161" s="268">
        <f t="shared" si="184"/>
        <v>0</v>
      </c>
    </row>
    <row r="162" spans="1:16" x14ac:dyDescent="0.25">
      <c r="A162" s="293"/>
      <c r="B162" s="293"/>
      <c r="C162" s="293"/>
      <c r="D162" s="293"/>
      <c r="E162" s="293"/>
      <c r="F162" s="294"/>
      <c r="G162" s="294"/>
      <c r="H162" s="294"/>
      <c r="I162" s="100"/>
      <c r="J162" s="213" t="s">
        <v>64</v>
      </c>
      <c r="K162" s="211">
        <f>SUM(K156:K161)</f>
        <v>0</v>
      </c>
      <c r="L162" s="211">
        <f t="shared" ref="L162" si="218">SUM(L156:L161)</f>
        <v>0</v>
      </c>
      <c r="M162" s="211">
        <f t="shared" ref="M162" si="219">SUM(M156:M161)</f>
        <v>0</v>
      </c>
      <c r="N162" s="211">
        <f t="shared" ref="N162" si="220">SUM(N156:N161)</f>
        <v>0</v>
      </c>
      <c r="O162" s="216">
        <f t="shared" ref="O162" si="221">SUM(O156:O161)</f>
        <v>0</v>
      </c>
      <c r="P162" s="216">
        <f t="shared" ref="P162" si="222">SUM(P156:P161)</f>
        <v>0</v>
      </c>
    </row>
    <row r="163" spans="1:16" x14ac:dyDescent="0.25">
      <c r="A163" s="93">
        <v>21</v>
      </c>
      <c r="B163" s="98" t="s">
        <v>177</v>
      </c>
      <c r="C163" s="371" t="s">
        <v>211</v>
      </c>
      <c r="D163" s="361" t="s">
        <v>95</v>
      </c>
      <c r="E163" s="362">
        <v>5</v>
      </c>
      <c r="F163" s="110">
        <v>0</v>
      </c>
      <c r="G163" s="99">
        <v>0</v>
      </c>
      <c r="H163" s="99">
        <v>0</v>
      </c>
      <c r="I163" s="99">
        <v>0</v>
      </c>
      <c r="J163" s="99">
        <v>0</v>
      </c>
      <c r="K163" s="317">
        <f>F163*E163</f>
        <v>0</v>
      </c>
      <c r="L163" s="268">
        <f>G163*E163</f>
        <v>0</v>
      </c>
      <c r="M163" s="268">
        <f>H163*E163</f>
        <v>0</v>
      </c>
      <c r="N163" s="268">
        <f>I163*E163</f>
        <v>0</v>
      </c>
      <c r="O163" s="268">
        <f>J163*E163</f>
        <v>0</v>
      </c>
      <c r="P163" s="268">
        <f t="shared" si="184"/>
        <v>0</v>
      </c>
    </row>
    <row r="164" spans="1:16" x14ac:dyDescent="0.25">
      <c r="A164" s="93">
        <v>21</v>
      </c>
      <c r="B164" s="98" t="s">
        <v>177</v>
      </c>
      <c r="C164" s="331" t="s">
        <v>212</v>
      </c>
      <c r="D164" s="361" t="s">
        <v>95</v>
      </c>
      <c r="E164" s="102">
        <v>1</v>
      </c>
      <c r="F164" s="110">
        <v>0</v>
      </c>
      <c r="G164" s="99">
        <v>0</v>
      </c>
      <c r="H164" s="99">
        <v>0</v>
      </c>
      <c r="I164" s="99">
        <v>0</v>
      </c>
      <c r="J164" s="99">
        <v>0</v>
      </c>
      <c r="K164" s="317">
        <f>F164*E164</f>
        <v>0</v>
      </c>
      <c r="L164" s="268">
        <f>G164*E164</f>
        <v>0</v>
      </c>
      <c r="M164" s="268">
        <f t="shared" ref="M164:M166" si="223">H164*E164</f>
        <v>0</v>
      </c>
      <c r="N164" s="268">
        <f t="shared" ref="N164:N166" si="224">I164*E164</f>
        <v>0</v>
      </c>
      <c r="O164" s="268">
        <f t="shared" ref="O164:O166" si="225">J164*E164</f>
        <v>0</v>
      </c>
      <c r="P164" s="268">
        <f t="shared" si="184"/>
        <v>0</v>
      </c>
    </row>
    <row r="165" spans="1:16" x14ac:dyDescent="0.25">
      <c r="A165" s="93">
        <v>21</v>
      </c>
      <c r="B165" s="98" t="s">
        <v>177</v>
      </c>
      <c r="C165" s="331" t="s">
        <v>2</v>
      </c>
      <c r="D165" s="361" t="s">
        <v>3</v>
      </c>
      <c r="E165" s="102">
        <f>2*300</f>
        <v>600</v>
      </c>
      <c r="F165" s="110">
        <v>0</v>
      </c>
      <c r="G165" s="99">
        <v>0</v>
      </c>
      <c r="H165" s="99">
        <v>0</v>
      </c>
      <c r="I165" s="99">
        <v>0</v>
      </c>
      <c r="J165" s="99">
        <v>0</v>
      </c>
      <c r="K165" s="317">
        <f t="shared" ref="K165:K166" si="226">F165*E165</f>
        <v>0</v>
      </c>
      <c r="L165" s="268">
        <f t="shared" ref="L165:L166" si="227">G165*E165</f>
        <v>0</v>
      </c>
      <c r="M165" s="268">
        <f t="shared" si="223"/>
        <v>0</v>
      </c>
      <c r="N165" s="268">
        <f t="shared" si="224"/>
        <v>0</v>
      </c>
      <c r="O165" s="268">
        <f t="shared" si="225"/>
        <v>0</v>
      </c>
      <c r="P165" s="268">
        <f t="shared" si="184"/>
        <v>0</v>
      </c>
    </row>
    <row r="166" spans="1:16" x14ac:dyDescent="0.25">
      <c r="A166" s="93">
        <v>21</v>
      </c>
      <c r="B166" s="98" t="s">
        <v>177</v>
      </c>
      <c r="C166" s="318" t="s">
        <v>209</v>
      </c>
      <c r="D166" s="361" t="s">
        <v>3</v>
      </c>
      <c r="E166" s="363">
        <f>2*300</f>
        <v>600</v>
      </c>
      <c r="F166" s="110">
        <v>0</v>
      </c>
      <c r="G166" s="99">
        <v>0</v>
      </c>
      <c r="H166" s="99">
        <v>0</v>
      </c>
      <c r="I166" s="99">
        <v>0</v>
      </c>
      <c r="J166" s="99">
        <v>0</v>
      </c>
      <c r="K166" s="317">
        <f t="shared" si="226"/>
        <v>0</v>
      </c>
      <c r="L166" s="268">
        <f t="shared" si="227"/>
        <v>0</v>
      </c>
      <c r="M166" s="268">
        <f t="shared" si="223"/>
        <v>0</v>
      </c>
      <c r="N166" s="268">
        <f t="shared" si="224"/>
        <v>0</v>
      </c>
      <c r="O166" s="268">
        <f t="shared" si="225"/>
        <v>0</v>
      </c>
      <c r="P166" s="268">
        <f t="shared" si="184"/>
        <v>0</v>
      </c>
    </row>
    <row r="167" spans="1:16" x14ac:dyDescent="0.25">
      <c r="A167" s="93">
        <v>21</v>
      </c>
      <c r="B167" s="98" t="s">
        <v>177</v>
      </c>
      <c r="C167" s="331" t="s">
        <v>97</v>
      </c>
      <c r="D167" s="361" t="s">
        <v>98</v>
      </c>
      <c r="E167" s="102">
        <v>1</v>
      </c>
      <c r="F167" s="110">
        <v>0</v>
      </c>
      <c r="G167" s="99">
        <v>0</v>
      </c>
      <c r="H167" s="99">
        <v>0</v>
      </c>
      <c r="I167" s="99">
        <v>0</v>
      </c>
      <c r="J167" s="99">
        <v>0</v>
      </c>
      <c r="K167" s="317">
        <f>F167*E167</f>
        <v>0</v>
      </c>
      <c r="L167" s="268">
        <f>G167*E167</f>
        <v>0</v>
      </c>
      <c r="M167" s="268">
        <f>H167*E167</f>
        <v>0</v>
      </c>
      <c r="N167" s="268">
        <f>I167*E167</f>
        <v>0</v>
      </c>
      <c r="O167" s="268">
        <f>J167*E167</f>
        <v>0</v>
      </c>
      <c r="P167" s="268">
        <f t="shared" si="184"/>
        <v>0</v>
      </c>
    </row>
    <row r="168" spans="1:16" x14ac:dyDescent="0.25">
      <c r="A168" s="93">
        <v>21</v>
      </c>
      <c r="B168" s="98" t="s">
        <v>177</v>
      </c>
      <c r="C168" s="331" t="s">
        <v>99</v>
      </c>
      <c r="D168" s="361" t="s">
        <v>98</v>
      </c>
      <c r="E168" s="102">
        <v>1</v>
      </c>
      <c r="F168" s="110">
        <v>0</v>
      </c>
      <c r="G168" s="99">
        <v>0</v>
      </c>
      <c r="H168" s="99">
        <v>0</v>
      </c>
      <c r="I168" s="99">
        <v>0</v>
      </c>
      <c r="J168" s="99">
        <v>0</v>
      </c>
      <c r="K168" s="317">
        <f>F168*E168</f>
        <v>0</v>
      </c>
      <c r="L168" s="268">
        <f>G168*E168</f>
        <v>0</v>
      </c>
      <c r="M168" s="268">
        <f t="shared" ref="M168:M169" si="228">H168*E168</f>
        <v>0</v>
      </c>
      <c r="N168" s="268">
        <f t="shared" ref="N168:N169" si="229">I168*E168</f>
        <v>0</v>
      </c>
      <c r="O168" s="268">
        <f t="shared" ref="O168:O169" si="230">J168*E168</f>
        <v>0</v>
      </c>
      <c r="P168" s="268">
        <f t="shared" si="184"/>
        <v>0</v>
      </c>
    </row>
    <row r="169" spans="1:16" x14ac:dyDescent="0.25">
      <c r="A169" s="93">
        <v>21</v>
      </c>
      <c r="B169" s="98" t="s">
        <v>177</v>
      </c>
      <c r="C169" s="331" t="s">
        <v>4</v>
      </c>
      <c r="D169" s="361" t="s">
        <v>100</v>
      </c>
      <c r="E169" s="102">
        <v>3</v>
      </c>
      <c r="F169" s="110">
        <v>0</v>
      </c>
      <c r="G169" s="99">
        <v>0</v>
      </c>
      <c r="H169" s="99">
        <v>0</v>
      </c>
      <c r="I169" s="99">
        <v>0</v>
      </c>
      <c r="J169" s="99">
        <v>0</v>
      </c>
      <c r="K169" s="317">
        <f t="shared" ref="K169" si="231">F169*E169</f>
        <v>0</v>
      </c>
      <c r="L169" s="268">
        <f t="shared" ref="L169" si="232">G169*E169</f>
        <v>0</v>
      </c>
      <c r="M169" s="268">
        <f t="shared" si="228"/>
        <v>0</v>
      </c>
      <c r="N169" s="268">
        <f t="shared" si="229"/>
        <v>0</v>
      </c>
      <c r="O169" s="268">
        <f t="shared" si="230"/>
        <v>0</v>
      </c>
      <c r="P169" s="268">
        <f t="shared" si="184"/>
        <v>0</v>
      </c>
    </row>
    <row r="170" spans="1:16" x14ac:dyDescent="0.25">
      <c r="A170" s="293"/>
      <c r="B170" s="293"/>
      <c r="C170" s="293"/>
      <c r="D170" s="293"/>
      <c r="E170" s="293"/>
      <c r="F170" s="294"/>
      <c r="G170" s="294"/>
      <c r="H170" s="294"/>
      <c r="I170" s="101"/>
      <c r="J170" s="214" t="s">
        <v>27</v>
      </c>
      <c r="K170" s="211">
        <f>SUM(K164:K169)</f>
        <v>0</v>
      </c>
      <c r="L170" s="211">
        <f t="shared" ref="L170" si="233">SUM(L164:L169)</f>
        <v>0</v>
      </c>
      <c r="M170" s="211">
        <f t="shared" ref="M170" si="234">SUM(M164:M169)</f>
        <v>0</v>
      </c>
      <c r="N170" s="211">
        <f t="shared" ref="N170" si="235">SUM(N164:N169)</f>
        <v>0</v>
      </c>
      <c r="O170" s="216">
        <f t="shared" ref="O170" si="236">SUM(O164:O169)</f>
        <v>0</v>
      </c>
      <c r="P170" s="216">
        <f>SUM(P163:P169)</f>
        <v>0</v>
      </c>
    </row>
    <row r="171" spans="1:16" x14ac:dyDescent="0.25">
      <c r="A171" s="102">
        <v>22</v>
      </c>
      <c r="B171" s="96" t="s">
        <v>178</v>
      </c>
      <c r="C171" s="371" t="s">
        <v>211</v>
      </c>
      <c r="D171" s="344" t="s">
        <v>95</v>
      </c>
      <c r="E171" s="102">
        <v>90</v>
      </c>
      <c r="F171" s="110">
        <v>0</v>
      </c>
      <c r="G171" s="99">
        <v>0</v>
      </c>
      <c r="H171" s="99">
        <v>0</v>
      </c>
      <c r="I171" s="99">
        <v>0</v>
      </c>
      <c r="J171" s="99">
        <v>0</v>
      </c>
      <c r="K171" s="317">
        <f>F171*E171</f>
        <v>0</v>
      </c>
      <c r="L171" s="268">
        <f>G171*E171</f>
        <v>0</v>
      </c>
      <c r="M171" s="268">
        <f>H171*E171</f>
        <v>0</v>
      </c>
      <c r="N171" s="268">
        <f>I171*E171</f>
        <v>0</v>
      </c>
      <c r="O171" s="268">
        <f>J171*E171</f>
        <v>0</v>
      </c>
      <c r="P171" s="268">
        <f t="shared" si="184"/>
        <v>0</v>
      </c>
    </row>
    <row r="172" spans="1:16" x14ac:dyDescent="0.25">
      <c r="A172" s="102">
        <v>22</v>
      </c>
      <c r="B172" s="96" t="s">
        <v>178</v>
      </c>
      <c r="C172" s="371" t="s">
        <v>212</v>
      </c>
      <c r="D172" s="97" t="s">
        <v>95</v>
      </c>
      <c r="E172" s="372">
        <v>7</v>
      </c>
      <c r="F172" s="110">
        <v>0</v>
      </c>
      <c r="G172" s="99">
        <v>0</v>
      </c>
      <c r="H172" s="99">
        <v>0</v>
      </c>
      <c r="I172" s="99">
        <v>0</v>
      </c>
      <c r="J172" s="99">
        <v>0</v>
      </c>
      <c r="K172" s="317">
        <f>F172*E172</f>
        <v>0</v>
      </c>
      <c r="L172" s="268">
        <f>G172*E172</f>
        <v>0</v>
      </c>
      <c r="M172" s="268">
        <f t="shared" ref="M172:M174" si="237">H172*E172</f>
        <v>0</v>
      </c>
      <c r="N172" s="268">
        <f t="shared" ref="N172:N174" si="238">I172*E172</f>
        <v>0</v>
      </c>
      <c r="O172" s="268">
        <f t="shared" ref="O172:O174" si="239">J172*E172</f>
        <v>0</v>
      </c>
      <c r="P172" s="268">
        <f t="shared" si="184"/>
        <v>0</v>
      </c>
    </row>
    <row r="173" spans="1:16" x14ac:dyDescent="0.25">
      <c r="A173" s="102">
        <v>22</v>
      </c>
      <c r="B173" s="96" t="s">
        <v>178</v>
      </c>
      <c r="C173" s="371" t="s">
        <v>2</v>
      </c>
      <c r="D173" s="97" t="s">
        <v>3</v>
      </c>
      <c r="E173" s="325">
        <v>1100</v>
      </c>
      <c r="F173" s="110">
        <v>0</v>
      </c>
      <c r="G173" s="99">
        <v>0</v>
      </c>
      <c r="H173" s="99">
        <v>0</v>
      </c>
      <c r="I173" s="99">
        <v>0</v>
      </c>
      <c r="J173" s="99">
        <v>0</v>
      </c>
      <c r="K173" s="317">
        <f t="shared" ref="K173:K174" si="240">F173*E173</f>
        <v>0</v>
      </c>
      <c r="L173" s="268">
        <f t="shared" ref="L173:L174" si="241">G173*E173</f>
        <v>0</v>
      </c>
      <c r="M173" s="268">
        <f t="shared" si="237"/>
        <v>0</v>
      </c>
      <c r="N173" s="268">
        <f t="shared" si="238"/>
        <v>0</v>
      </c>
      <c r="O173" s="268">
        <f t="shared" si="239"/>
        <v>0</v>
      </c>
      <c r="P173" s="268">
        <f t="shared" si="184"/>
        <v>0</v>
      </c>
    </row>
    <row r="174" spans="1:16" x14ac:dyDescent="0.25">
      <c r="A174" s="102">
        <v>22</v>
      </c>
      <c r="B174" s="96" t="s">
        <v>178</v>
      </c>
      <c r="C174" s="318" t="s">
        <v>209</v>
      </c>
      <c r="D174" s="97" t="s">
        <v>3</v>
      </c>
      <c r="E174" s="325">
        <f>4*680</f>
        <v>2720</v>
      </c>
      <c r="F174" s="110">
        <v>0</v>
      </c>
      <c r="G174" s="99">
        <v>0</v>
      </c>
      <c r="H174" s="99">
        <v>0</v>
      </c>
      <c r="I174" s="99">
        <v>0</v>
      </c>
      <c r="J174" s="99">
        <v>0</v>
      </c>
      <c r="K174" s="317">
        <f t="shared" si="240"/>
        <v>0</v>
      </c>
      <c r="L174" s="268">
        <f t="shared" si="241"/>
        <v>0</v>
      </c>
      <c r="M174" s="268">
        <f t="shared" si="237"/>
        <v>0</v>
      </c>
      <c r="N174" s="268">
        <f t="shared" si="238"/>
        <v>0</v>
      </c>
      <c r="O174" s="268">
        <f t="shared" si="239"/>
        <v>0</v>
      </c>
      <c r="P174" s="268">
        <f t="shared" si="184"/>
        <v>0</v>
      </c>
    </row>
    <row r="175" spans="1:16" x14ac:dyDescent="0.25">
      <c r="A175" s="102">
        <v>22</v>
      </c>
      <c r="B175" s="96" t="s">
        <v>178</v>
      </c>
      <c r="C175" s="371" t="s">
        <v>97</v>
      </c>
      <c r="D175" s="97" t="s">
        <v>98</v>
      </c>
      <c r="E175" s="202">
        <v>1</v>
      </c>
      <c r="F175" s="110">
        <v>0</v>
      </c>
      <c r="G175" s="99">
        <v>0</v>
      </c>
      <c r="H175" s="99">
        <v>0</v>
      </c>
      <c r="I175" s="99">
        <v>0</v>
      </c>
      <c r="J175" s="99">
        <v>0</v>
      </c>
      <c r="K175" s="317">
        <f>F175*E175</f>
        <v>0</v>
      </c>
      <c r="L175" s="268">
        <f>G175*E175</f>
        <v>0</v>
      </c>
      <c r="M175" s="268">
        <f>H175*E175</f>
        <v>0</v>
      </c>
      <c r="N175" s="268">
        <f>I175*E175</f>
        <v>0</v>
      </c>
      <c r="O175" s="268">
        <f>J175*E175</f>
        <v>0</v>
      </c>
      <c r="P175" s="268">
        <f t="shared" si="184"/>
        <v>0</v>
      </c>
    </row>
    <row r="176" spans="1:16" x14ac:dyDescent="0.25">
      <c r="A176" s="102">
        <v>22</v>
      </c>
      <c r="B176" s="96" t="s">
        <v>178</v>
      </c>
      <c r="C176" s="371" t="s">
        <v>99</v>
      </c>
      <c r="D176" s="97" t="s">
        <v>98</v>
      </c>
      <c r="E176" s="325">
        <v>1</v>
      </c>
      <c r="F176" s="110">
        <v>0</v>
      </c>
      <c r="G176" s="99">
        <v>0</v>
      </c>
      <c r="H176" s="99">
        <v>0</v>
      </c>
      <c r="I176" s="99">
        <v>0</v>
      </c>
      <c r="J176" s="99">
        <v>0</v>
      </c>
      <c r="K176" s="317">
        <f>F176*E176</f>
        <v>0</v>
      </c>
      <c r="L176" s="268">
        <f>G176*E176</f>
        <v>0</v>
      </c>
      <c r="M176" s="268">
        <f t="shared" ref="M176" si="242">H176*E176</f>
        <v>0</v>
      </c>
      <c r="N176" s="268">
        <f t="shared" ref="N176" si="243">I176*E176</f>
        <v>0</v>
      </c>
      <c r="O176" s="268">
        <f t="shared" ref="O176" si="244">J176*E176</f>
        <v>0</v>
      </c>
      <c r="P176" s="268">
        <f t="shared" si="184"/>
        <v>0</v>
      </c>
    </row>
    <row r="177" spans="1:16" x14ac:dyDescent="0.25">
      <c r="A177" s="102">
        <v>22</v>
      </c>
      <c r="B177" s="96" t="s">
        <v>178</v>
      </c>
      <c r="C177" s="371" t="s">
        <v>4</v>
      </c>
      <c r="D177" s="97" t="s">
        <v>100</v>
      </c>
      <c r="E177" s="325">
        <v>20</v>
      </c>
      <c r="F177" s="110">
        <v>0</v>
      </c>
      <c r="G177" s="99">
        <v>0</v>
      </c>
      <c r="H177" s="99">
        <v>0</v>
      </c>
      <c r="I177" s="99">
        <v>0</v>
      </c>
      <c r="J177" s="215">
        <v>0</v>
      </c>
      <c r="K177" s="268">
        <f>F177*E177</f>
        <v>0</v>
      </c>
      <c r="L177" s="268">
        <f>G177*E177</f>
        <v>0</v>
      </c>
      <c r="M177" s="268">
        <f t="shared" ref="M177" si="245">H177*E177</f>
        <v>0</v>
      </c>
      <c r="N177" s="268">
        <f t="shared" ref="N177" si="246">I177*E177</f>
        <v>0</v>
      </c>
      <c r="O177" s="268">
        <f t="shared" ref="O177" si="247">J177*E177</f>
        <v>0</v>
      </c>
      <c r="P177" s="268">
        <f t="shared" si="184"/>
        <v>0</v>
      </c>
    </row>
    <row r="178" spans="1:16" x14ac:dyDescent="0.25">
      <c r="A178" s="299"/>
      <c r="B178" s="299"/>
      <c r="C178" s="299"/>
      <c r="D178" s="299"/>
      <c r="E178" s="300"/>
      <c r="F178" s="301"/>
      <c r="G178" s="301"/>
      <c r="H178" s="301"/>
      <c r="I178" s="100"/>
      <c r="J178" s="212" t="s">
        <v>63</v>
      </c>
      <c r="K178" s="219">
        <f>SUM(K172:K177)</f>
        <v>0</v>
      </c>
      <c r="L178" s="220">
        <f t="shared" ref="L178" si="248">SUM(L172:L177)</f>
        <v>0</v>
      </c>
      <c r="M178" s="220">
        <f t="shared" ref="M178" si="249">SUM(M172:M177)</f>
        <v>0</v>
      </c>
      <c r="N178" s="220">
        <f t="shared" ref="N178" si="250">SUM(N172:N177)</f>
        <v>0</v>
      </c>
      <c r="O178" s="221">
        <f t="shared" ref="O178" si="251">SUM(O172:O177)</f>
        <v>0</v>
      </c>
      <c r="P178" s="221">
        <f>SUM(P171:P177)</f>
        <v>0</v>
      </c>
    </row>
    <row r="179" spans="1:16" x14ac:dyDescent="0.25">
      <c r="E179" s="14"/>
    </row>
    <row r="180" spans="1:16" x14ac:dyDescent="0.25">
      <c r="B180" s="1" t="s">
        <v>157</v>
      </c>
      <c r="E180" s="14"/>
    </row>
    <row r="181" spans="1:16" x14ac:dyDescent="0.25">
      <c r="E181" s="14"/>
    </row>
    <row r="182" spans="1:16" x14ac:dyDescent="0.25">
      <c r="E182" s="14"/>
    </row>
    <row r="183" spans="1:16" x14ac:dyDescent="0.25">
      <c r="E183" s="14"/>
    </row>
    <row r="184" spans="1:16" x14ac:dyDescent="0.25">
      <c r="E184" s="14"/>
    </row>
    <row r="185" spans="1:16" x14ac:dyDescent="0.25">
      <c r="E185" s="14"/>
    </row>
    <row r="186" spans="1:16" x14ac:dyDescent="0.25">
      <c r="E186" s="14"/>
    </row>
    <row r="187" spans="1:16" x14ac:dyDescent="0.25">
      <c r="E187" s="14"/>
    </row>
    <row r="188" spans="1:16" x14ac:dyDescent="0.25">
      <c r="E188" s="14"/>
    </row>
    <row r="189" spans="1:16" x14ac:dyDescent="0.25">
      <c r="E189" s="14"/>
    </row>
    <row r="190" spans="1:16" x14ac:dyDescent="0.25">
      <c r="E190" s="14"/>
    </row>
    <row r="191" spans="1:16" x14ac:dyDescent="0.25">
      <c r="E191" s="14"/>
    </row>
    <row r="192" spans="1:16" x14ac:dyDescent="0.25">
      <c r="E192" s="14"/>
    </row>
    <row r="193" spans="5:5" x14ac:dyDescent="0.25">
      <c r="E193" s="14"/>
    </row>
    <row r="194" spans="5:5" x14ac:dyDescent="0.25">
      <c r="E194" s="14"/>
    </row>
    <row r="195" spans="5:5" x14ac:dyDescent="0.25">
      <c r="E195" s="14"/>
    </row>
    <row r="196" spans="5:5" x14ac:dyDescent="0.25">
      <c r="E196" s="14"/>
    </row>
    <row r="197" spans="5:5" x14ac:dyDescent="0.25">
      <c r="E197" s="14"/>
    </row>
    <row r="198" spans="5:5" x14ac:dyDescent="0.25">
      <c r="E198" s="14"/>
    </row>
    <row r="199" spans="5:5" x14ac:dyDescent="0.25">
      <c r="E199" s="14"/>
    </row>
    <row r="200" spans="5:5" x14ac:dyDescent="0.25">
      <c r="E200" s="14"/>
    </row>
    <row r="201" spans="5:5" x14ac:dyDescent="0.25">
      <c r="E201" s="14"/>
    </row>
    <row r="202" spans="5:5" x14ac:dyDescent="0.25">
      <c r="E202" s="14"/>
    </row>
    <row r="203" spans="5:5" x14ac:dyDescent="0.25">
      <c r="E203" s="14"/>
    </row>
    <row r="204" spans="5:5" x14ac:dyDescent="0.25">
      <c r="E204" s="14"/>
    </row>
    <row r="205" spans="5:5" x14ac:dyDescent="0.25">
      <c r="E205" s="14"/>
    </row>
    <row r="206" spans="5:5" x14ac:dyDescent="0.25">
      <c r="E206" s="14"/>
    </row>
    <row r="207" spans="5:5" x14ac:dyDescent="0.25">
      <c r="E207" s="14"/>
    </row>
    <row r="208" spans="5:5" x14ac:dyDescent="0.25">
      <c r="E208" s="14"/>
    </row>
    <row r="209" spans="5:5" x14ac:dyDescent="0.25">
      <c r="E209" s="14"/>
    </row>
    <row r="210" spans="5:5" x14ac:dyDescent="0.25">
      <c r="E210" s="14"/>
    </row>
    <row r="211" spans="5:5" x14ac:dyDescent="0.25">
      <c r="E211" s="14"/>
    </row>
    <row r="212" spans="5:5" x14ac:dyDescent="0.25">
      <c r="E212" s="14"/>
    </row>
    <row r="213" spans="5:5" x14ac:dyDescent="0.25">
      <c r="E213" s="14"/>
    </row>
    <row r="214" spans="5:5" x14ac:dyDescent="0.25">
      <c r="E214" s="14"/>
    </row>
    <row r="215" spans="5:5" x14ac:dyDescent="0.25">
      <c r="E215" s="14"/>
    </row>
    <row r="216" spans="5:5" x14ac:dyDescent="0.25">
      <c r="E216" s="14"/>
    </row>
    <row r="217" spans="5:5" x14ac:dyDescent="0.25">
      <c r="E217" s="14"/>
    </row>
    <row r="218" spans="5:5" x14ac:dyDescent="0.25">
      <c r="E218" s="14"/>
    </row>
    <row r="219" spans="5:5" x14ac:dyDescent="0.25">
      <c r="E219" s="14"/>
    </row>
    <row r="220" spans="5:5" x14ac:dyDescent="0.25">
      <c r="E220" s="14"/>
    </row>
    <row r="221" spans="5:5" x14ac:dyDescent="0.25">
      <c r="E221" s="14"/>
    </row>
    <row r="222" spans="5:5" x14ac:dyDescent="0.25">
      <c r="E222" s="14"/>
    </row>
    <row r="223" spans="5:5" x14ac:dyDescent="0.25">
      <c r="E223" s="14"/>
    </row>
    <row r="224" spans="5:5" x14ac:dyDescent="0.25">
      <c r="E224" s="14"/>
    </row>
    <row r="225" spans="5:5" x14ac:dyDescent="0.25">
      <c r="E225" s="14"/>
    </row>
    <row r="226" spans="5:5" x14ac:dyDescent="0.25">
      <c r="E226" s="14"/>
    </row>
    <row r="227" spans="5:5" x14ac:dyDescent="0.25">
      <c r="E227" s="14"/>
    </row>
    <row r="228" spans="5:5" x14ac:dyDescent="0.25">
      <c r="E228" s="14"/>
    </row>
    <row r="229" spans="5:5" x14ac:dyDescent="0.25">
      <c r="E229" s="14"/>
    </row>
    <row r="230" spans="5:5" x14ac:dyDescent="0.25">
      <c r="E230" s="14"/>
    </row>
    <row r="231" spans="5:5" x14ac:dyDescent="0.25">
      <c r="E231" s="14"/>
    </row>
    <row r="232" spans="5:5" x14ac:dyDescent="0.25">
      <c r="E232" s="14"/>
    </row>
    <row r="233" spans="5:5" x14ac:dyDescent="0.25">
      <c r="E233" s="14"/>
    </row>
    <row r="234" spans="5:5" x14ac:dyDescent="0.25">
      <c r="E234" s="14"/>
    </row>
    <row r="235" spans="5:5" x14ac:dyDescent="0.25">
      <c r="E235" s="14"/>
    </row>
    <row r="236" spans="5:5" x14ac:dyDescent="0.25">
      <c r="E236" s="14"/>
    </row>
    <row r="237" spans="5:5" x14ac:dyDescent="0.25">
      <c r="E237" s="14"/>
    </row>
    <row r="238" spans="5:5" x14ac:dyDescent="0.25">
      <c r="E238" s="14"/>
    </row>
    <row r="239" spans="5:5" x14ac:dyDescent="0.25">
      <c r="E239" s="14"/>
    </row>
    <row r="240" spans="5:5" x14ac:dyDescent="0.25">
      <c r="E240" s="14"/>
    </row>
    <row r="241" spans="5:5" x14ac:dyDescent="0.25">
      <c r="E241" s="14"/>
    </row>
    <row r="242" spans="5:5" x14ac:dyDescent="0.25">
      <c r="E242" s="14"/>
    </row>
    <row r="243" spans="5:5" x14ac:dyDescent="0.25">
      <c r="E243" s="14"/>
    </row>
    <row r="244" spans="5:5" x14ac:dyDescent="0.25">
      <c r="E244" s="14"/>
    </row>
    <row r="245" spans="5:5" x14ac:dyDescent="0.25">
      <c r="E245" s="14"/>
    </row>
    <row r="246" spans="5:5" x14ac:dyDescent="0.25">
      <c r="E246" s="14"/>
    </row>
    <row r="247" spans="5:5" x14ac:dyDescent="0.25">
      <c r="E247" s="14"/>
    </row>
    <row r="248" spans="5:5" x14ac:dyDescent="0.25">
      <c r="E248" s="14"/>
    </row>
    <row r="249" spans="5:5" x14ac:dyDescent="0.25">
      <c r="E249" s="14"/>
    </row>
    <row r="250" spans="5:5" x14ac:dyDescent="0.25">
      <c r="E250" s="14"/>
    </row>
    <row r="251" spans="5:5" x14ac:dyDescent="0.25">
      <c r="E251" s="14"/>
    </row>
    <row r="252" spans="5:5" x14ac:dyDescent="0.25">
      <c r="E252" s="14"/>
    </row>
    <row r="253" spans="5:5" x14ac:dyDescent="0.25">
      <c r="E253" s="14"/>
    </row>
    <row r="254" spans="5:5" x14ac:dyDescent="0.25">
      <c r="E254" s="14"/>
    </row>
    <row r="255" spans="5:5" x14ac:dyDescent="0.25">
      <c r="E255" s="14"/>
    </row>
    <row r="256" spans="5:5" x14ac:dyDescent="0.25">
      <c r="E256" s="14"/>
    </row>
    <row r="257" spans="5:5" x14ac:dyDescent="0.25">
      <c r="E257" s="14"/>
    </row>
    <row r="258" spans="5:5" x14ac:dyDescent="0.25">
      <c r="E258" s="14"/>
    </row>
    <row r="259" spans="5:5" x14ac:dyDescent="0.25">
      <c r="E259" s="14"/>
    </row>
    <row r="260" spans="5:5" x14ac:dyDescent="0.25">
      <c r="E260" s="14"/>
    </row>
    <row r="261" spans="5:5" x14ac:dyDescent="0.25">
      <c r="E261" s="14"/>
    </row>
    <row r="262" spans="5:5" x14ac:dyDescent="0.25">
      <c r="E262" s="14"/>
    </row>
    <row r="263" spans="5:5" x14ac:dyDescent="0.25">
      <c r="E263" s="14"/>
    </row>
    <row r="264" spans="5:5" x14ac:dyDescent="0.25">
      <c r="E264" s="14"/>
    </row>
    <row r="265" spans="5:5" x14ac:dyDescent="0.25">
      <c r="E265" s="14"/>
    </row>
    <row r="266" spans="5:5" x14ac:dyDescent="0.25">
      <c r="E266" s="14"/>
    </row>
    <row r="267" spans="5:5" x14ac:dyDescent="0.25">
      <c r="E267" s="14"/>
    </row>
    <row r="268" spans="5:5" x14ac:dyDescent="0.25">
      <c r="E268" s="14"/>
    </row>
    <row r="269" spans="5:5" x14ac:dyDescent="0.25">
      <c r="E269" s="14"/>
    </row>
    <row r="270" spans="5:5" x14ac:dyDescent="0.25">
      <c r="E270" s="14"/>
    </row>
    <row r="271" spans="5:5" x14ac:dyDescent="0.25">
      <c r="E271" s="14"/>
    </row>
    <row r="272" spans="5:5" x14ac:dyDescent="0.25">
      <c r="E272" s="14"/>
    </row>
    <row r="273" spans="5:6" x14ac:dyDescent="0.25">
      <c r="E273" s="14"/>
    </row>
    <row r="274" spans="5:6" x14ac:dyDescent="0.25">
      <c r="E274" s="14"/>
    </row>
    <row r="275" spans="5:6" x14ac:dyDescent="0.25">
      <c r="E275" s="14"/>
    </row>
    <row r="276" spans="5:6" x14ac:dyDescent="0.25">
      <c r="E276" s="14"/>
    </row>
    <row r="277" spans="5:6" x14ac:dyDescent="0.25">
      <c r="E277" s="14"/>
    </row>
    <row r="278" spans="5:6" x14ac:dyDescent="0.25">
      <c r="E278" s="14"/>
    </row>
    <row r="279" spans="5:6" x14ac:dyDescent="0.25">
      <c r="E279" s="14"/>
    </row>
    <row r="280" spans="5:6" x14ac:dyDescent="0.25">
      <c r="E280" s="14"/>
    </row>
    <row r="281" spans="5:6" x14ac:dyDescent="0.25">
      <c r="E281" s="14"/>
    </row>
    <row r="282" spans="5:6" x14ac:dyDescent="0.25">
      <c r="E282" s="14"/>
    </row>
    <row r="283" spans="5:6" x14ac:dyDescent="0.25">
      <c r="E283" s="14"/>
    </row>
    <row r="284" spans="5:6" x14ac:dyDescent="0.25">
      <c r="E284" s="14"/>
    </row>
    <row r="285" spans="5:6" x14ac:dyDescent="0.25">
      <c r="E285" s="14"/>
      <c r="F285" s="14"/>
    </row>
    <row r="286" spans="5:6" x14ac:dyDescent="0.25">
      <c r="E286" s="14"/>
      <c r="F286" s="14"/>
    </row>
    <row r="287" spans="5:6" x14ac:dyDescent="0.25">
      <c r="E287" s="14"/>
      <c r="F287" s="14"/>
    </row>
    <row r="288" spans="5:6" x14ac:dyDescent="0.25">
      <c r="E288" s="14"/>
      <c r="F288" s="14"/>
    </row>
    <row r="289" spans="5:6" x14ac:dyDescent="0.25">
      <c r="E289" s="14"/>
      <c r="F289" s="14"/>
    </row>
    <row r="290" spans="5:6" x14ac:dyDescent="0.25">
      <c r="E290" s="14"/>
      <c r="F290" s="14"/>
    </row>
    <row r="291" spans="5:6" x14ac:dyDescent="0.25">
      <c r="E291" s="14"/>
      <c r="F291" s="14"/>
    </row>
    <row r="292" spans="5:6" x14ac:dyDescent="0.25">
      <c r="E292" s="14"/>
      <c r="F292" s="14"/>
    </row>
    <row r="293" spans="5:6" x14ac:dyDescent="0.25">
      <c r="E293" s="14"/>
      <c r="F293" s="14"/>
    </row>
    <row r="294" spans="5:6" x14ac:dyDescent="0.25">
      <c r="E294" s="14"/>
      <c r="F294" s="14"/>
    </row>
    <row r="295" spans="5:6" x14ac:dyDescent="0.25">
      <c r="E295" s="14"/>
      <c r="F295" s="14"/>
    </row>
    <row r="296" spans="5:6" x14ac:dyDescent="0.25">
      <c r="E296" s="14"/>
      <c r="F296" s="14"/>
    </row>
    <row r="297" spans="5:6" x14ac:dyDescent="0.25">
      <c r="E297" s="14"/>
      <c r="F297" s="14"/>
    </row>
    <row r="298" spans="5:6" x14ac:dyDescent="0.25">
      <c r="E298" s="14"/>
      <c r="F298" s="14"/>
    </row>
    <row r="299" spans="5:6" x14ac:dyDescent="0.25">
      <c r="E299" s="14"/>
      <c r="F299" s="14"/>
    </row>
    <row r="300" spans="5:6" x14ac:dyDescent="0.25">
      <c r="E300" s="14"/>
      <c r="F300" s="14"/>
    </row>
    <row r="301" spans="5:6" x14ac:dyDescent="0.25">
      <c r="E301" s="14"/>
      <c r="F301" s="14"/>
    </row>
    <row r="302" spans="5:6" x14ac:dyDescent="0.25">
      <c r="E302" s="14"/>
      <c r="F302" s="14"/>
    </row>
    <row r="303" spans="5:6" x14ac:dyDescent="0.25">
      <c r="E303" s="14"/>
      <c r="F303" s="14"/>
    </row>
    <row r="304" spans="5:6" x14ac:dyDescent="0.25">
      <c r="E304" s="14"/>
      <c r="F304" s="14"/>
    </row>
    <row r="305" spans="4:5" x14ac:dyDescent="0.25">
      <c r="D305" s="208"/>
      <c r="E305" s="207"/>
    </row>
    <row r="306" spans="4:5" x14ac:dyDescent="0.25">
      <c r="D306" s="208"/>
      <c r="E306" s="207"/>
    </row>
    <row r="307" spans="4:5" x14ac:dyDescent="0.25">
      <c r="D307" s="208"/>
      <c r="E307" s="207"/>
    </row>
    <row r="308" spans="4:5" x14ac:dyDescent="0.25">
      <c r="D308" s="208"/>
      <c r="E308" s="207"/>
    </row>
    <row r="309" spans="4:5" x14ac:dyDescent="0.25">
      <c r="D309" s="208"/>
      <c r="E309" s="207"/>
    </row>
    <row r="310" spans="4:5" x14ac:dyDescent="0.25">
      <c r="D310" s="208"/>
      <c r="E310" s="207"/>
    </row>
    <row r="311" spans="4:5" x14ac:dyDescent="0.25">
      <c r="D311" s="208"/>
      <c r="E311" s="207"/>
    </row>
    <row r="312" spans="4:5" x14ac:dyDescent="0.25">
      <c r="D312" s="208"/>
      <c r="E312" s="207"/>
    </row>
    <row r="313" spans="4:5" x14ac:dyDescent="0.25">
      <c r="D313" s="208"/>
      <c r="E313" s="207"/>
    </row>
    <row r="314" spans="4:5" x14ac:dyDescent="0.25">
      <c r="D314" s="208"/>
      <c r="E314" s="207"/>
    </row>
    <row r="315" spans="4:5" x14ac:dyDescent="0.25">
      <c r="D315" s="208"/>
      <c r="E315" s="207"/>
    </row>
    <row r="316" spans="4:5" x14ac:dyDescent="0.25">
      <c r="D316" s="208"/>
      <c r="E316" s="207"/>
    </row>
    <row r="317" spans="4:5" x14ac:dyDescent="0.25">
      <c r="D317" s="208"/>
      <c r="E317" s="207"/>
    </row>
    <row r="318" spans="4:5" x14ac:dyDescent="0.25">
      <c r="D318" s="208"/>
      <c r="E318" s="207"/>
    </row>
    <row r="319" spans="4:5" x14ac:dyDescent="0.25">
      <c r="D319" s="208"/>
      <c r="E319" s="207"/>
    </row>
    <row r="320" spans="4:5" x14ac:dyDescent="0.25">
      <c r="D320" s="208"/>
      <c r="E320" s="207"/>
    </row>
    <row r="321" spans="4:5" x14ac:dyDescent="0.25">
      <c r="D321" s="208"/>
      <c r="E321" s="207"/>
    </row>
    <row r="322" spans="4:5" x14ac:dyDescent="0.25">
      <c r="D322" s="208"/>
      <c r="E322" s="207"/>
    </row>
    <row r="323" spans="4:5" x14ac:dyDescent="0.25">
      <c r="D323" s="208"/>
      <c r="E323" s="207"/>
    </row>
    <row r="324" spans="4:5" x14ac:dyDescent="0.25">
      <c r="D324" s="208"/>
      <c r="E324" s="207"/>
    </row>
    <row r="325" spans="4:5" x14ac:dyDescent="0.25">
      <c r="D325" s="208"/>
      <c r="E325" s="207"/>
    </row>
    <row r="326" spans="4:5" x14ac:dyDescent="0.25">
      <c r="D326" s="208"/>
      <c r="E326" s="207"/>
    </row>
    <row r="327" spans="4:5" x14ac:dyDescent="0.25">
      <c r="D327" s="208"/>
      <c r="E327" s="207"/>
    </row>
    <row r="328" spans="4:5" x14ac:dyDescent="0.25">
      <c r="D328" s="208"/>
      <c r="E328" s="207"/>
    </row>
    <row r="329" spans="4:5" x14ac:dyDescent="0.25">
      <c r="D329" s="208"/>
      <c r="E329" s="207"/>
    </row>
    <row r="330" spans="4:5" x14ac:dyDescent="0.25">
      <c r="D330" s="208"/>
      <c r="E330" s="207"/>
    </row>
    <row r="331" spans="4:5" x14ac:dyDescent="0.25">
      <c r="D331" s="208"/>
      <c r="E331" s="207"/>
    </row>
    <row r="332" spans="4:5" x14ac:dyDescent="0.25">
      <c r="D332" s="208"/>
      <c r="E332" s="207"/>
    </row>
    <row r="333" spans="4:5" x14ac:dyDescent="0.25">
      <c r="D333" s="208"/>
      <c r="E333" s="207"/>
    </row>
    <row r="334" spans="4:5" x14ac:dyDescent="0.25">
      <c r="D334" s="208"/>
      <c r="E334" s="207"/>
    </row>
    <row r="335" spans="4:5" x14ac:dyDescent="0.25">
      <c r="D335" s="208"/>
      <c r="E335" s="207"/>
    </row>
    <row r="336" spans="4:5" x14ac:dyDescent="0.25">
      <c r="D336" s="208"/>
      <c r="E336" s="207"/>
    </row>
    <row r="337" spans="4:5" x14ac:dyDescent="0.25">
      <c r="D337" s="208"/>
      <c r="E337" s="207"/>
    </row>
    <row r="338" spans="4:5" x14ac:dyDescent="0.25">
      <c r="D338" s="208"/>
      <c r="E338" s="207"/>
    </row>
    <row r="339" spans="4:5" x14ac:dyDescent="0.25">
      <c r="D339" s="208"/>
      <c r="E339" s="207"/>
    </row>
    <row r="340" spans="4:5" x14ac:dyDescent="0.25">
      <c r="D340" s="208"/>
      <c r="E340" s="207"/>
    </row>
    <row r="341" spans="4:5" x14ac:dyDescent="0.25">
      <c r="D341" s="208"/>
      <c r="E341" s="207"/>
    </row>
    <row r="342" spans="4:5" x14ac:dyDescent="0.25">
      <c r="D342" s="208"/>
      <c r="E342" s="207"/>
    </row>
    <row r="343" spans="4:5" x14ac:dyDescent="0.25">
      <c r="D343" s="208"/>
      <c r="E343" s="207"/>
    </row>
    <row r="344" spans="4:5" x14ac:dyDescent="0.25">
      <c r="D344" s="208"/>
      <c r="E344" s="207"/>
    </row>
    <row r="345" spans="4:5" x14ac:dyDescent="0.25">
      <c r="D345" s="208"/>
      <c r="E345" s="207"/>
    </row>
    <row r="346" spans="4:5" x14ac:dyDescent="0.25">
      <c r="D346" s="208"/>
      <c r="E346" s="207"/>
    </row>
    <row r="347" spans="4:5" x14ac:dyDescent="0.25">
      <c r="D347" s="208"/>
      <c r="E347" s="207"/>
    </row>
    <row r="348" spans="4:5" x14ac:dyDescent="0.25">
      <c r="D348" s="208"/>
      <c r="E348" s="207"/>
    </row>
    <row r="349" spans="4:5" x14ac:dyDescent="0.25">
      <c r="D349" s="208"/>
      <c r="E349" s="207"/>
    </row>
    <row r="350" spans="4:5" x14ac:dyDescent="0.25">
      <c r="D350" s="208"/>
      <c r="E350" s="207"/>
    </row>
    <row r="351" spans="4:5" x14ac:dyDescent="0.25">
      <c r="D351" s="208"/>
      <c r="E351" s="207"/>
    </row>
    <row r="352" spans="4:5" x14ac:dyDescent="0.25">
      <c r="D352" s="208"/>
      <c r="E352" s="207"/>
    </row>
    <row r="353" spans="4:5" x14ac:dyDescent="0.25">
      <c r="D353" s="208"/>
      <c r="E353" s="207"/>
    </row>
    <row r="354" spans="4:5" x14ac:dyDescent="0.25">
      <c r="D354" s="208"/>
      <c r="E354" s="207"/>
    </row>
    <row r="355" spans="4:5" x14ac:dyDescent="0.25">
      <c r="D355" s="208"/>
      <c r="E355" s="207"/>
    </row>
    <row r="356" spans="4:5" x14ac:dyDescent="0.25">
      <c r="D356" s="208"/>
      <c r="E356" s="207"/>
    </row>
    <row r="357" spans="4:5" x14ac:dyDescent="0.25">
      <c r="D357" s="208"/>
      <c r="E357" s="207"/>
    </row>
    <row r="358" spans="4:5" x14ac:dyDescent="0.25">
      <c r="D358" s="208"/>
      <c r="E358" s="207"/>
    </row>
    <row r="359" spans="4:5" x14ac:dyDescent="0.25">
      <c r="D359" s="208"/>
      <c r="E359" s="207"/>
    </row>
    <row r="360" spans="4:5" x14ac:dyDescent="0.25">
      <c r="D360" s="208"/>
      <c r="E360" s="207"/>
    </row>
    <row r="361" spans="4:5" x14ac:dyDescent="0.25">
      <c r="D361" s="208"/>
      <c r="E361" s="207"/>
    </row>
    <row r="362" spans="4:5" x14ac:dyDescent="0.25">
      <c r="D362" s="208"/>
      <c r="E362" s="207"/>
    </row>
    <row r="363" spans="4:5" x14ac:dyDescent="0.25">
      <c r="D363" s="208"/>
      <c r="E363" s="207"/>
    </row>
    <row r="364" spans="4:5" x14ac:dyDescent="0.25">
      <c r="D364" s="208"/>
      <c r="E364" s="207"/>
    </row>
    <row r="365" spans="4:5" x14ac:dyDescent="0.25">
      <c r="D365" s="208"/>
      <c r="E365" s="207"/>
    </row>
    <row r="366" spans="4:5" x14ac:dyDescent="0.25">
      <c r="D366" s="208"/>
      <c r="E366" s="207"/>
    </row>
    <row r="367" spans="4:5" x14ac:dyDescent="0.25">
      <c r="D367" s="208"/>
      <c r="E367" s="207"/>
    </row>
    <row r="368" spans="4:5" x14ac:dyDescent="0.25">
      <c r="D368" s="208"/>
      <c r="E368" s="207"/>
    </row>
    <row r="369" spans="4:5" x14ac:dyDescent="0.25">
      <c r="D369" s="208"/>
      <c r="E369" s="207"/>
    </row>
    <row r="370" spans="4:5" x14ac:dyDescent="0.25">
      <c r="D370" s="208"/>
      <c r="E370" s="207"/>
    </row>
    <row r="371" spans="4:5" x14ac:dyDescent="0.25">
      <c r="D371" s="208"/>
      <c r="E371" s="207"/>
    </row>
    <row r="372" spans="4:5" x14ac:dyDescent="0.25">
      <c r="D372" s="208"/>
      <c r="E372" s="207"/>
    </row>
    <row r="373" spans="4:5" x14ac:dyDescent="0.25">
      <c r="D373" s="208"/>
      <c r="E373" s="207"/>
    </row>
    <row r="374" spans="4:5" x14ac:dyDescent="0.25">
      <c r="D374" s="208"/>
      <c r="E374" s="207"/>
    </row>
    <row r="375" spans="4:5" x14ac:dyDescent="0.25">
      <c r="D375" s="208"/>
      <c r="E375" s="207"/>
    </row>
    <row r="376" spans="4:5" x14ac:dyDescent="0.25">
      <c r="D376" s="208"/>
      <c r="E376" s="207"/>
    </row>
    <row r="377" spans="4:5" x14ac:dyDescent="0.25">
      <c r="D377" s="208"/>
      <c r="E377" s="207"/>
    </row>
    <row r="378" spans="4:5" x14ac:dyDescent="0.25">
      <c r="D378" s="208"/>
      <c r="E378" s="207"/>
    </row>
    <row r="379" spans="4:5" x14ac:dyDescent="0.25">
      <c r="D379" s="208"/>
      <c r="E379" s="207"/>
    </row>
    <row r="380" spans="4:5" x14ac:dyDescent="0.25">
      <c r="D380" s="208"/>
      <c r="E380" s="207"/>
    </row>
    <row r="381" spans="4:5" x14ac:dyDescent="0.25">
      <c r="D381" s="208"/>
      <c r="E381" s="207"/>
    </row>
    <row r="382" spans="4:5" x14ac:dyDescent="0.25">
      <c r="D382" s="208"/>
      <c r="E382" s="207"/>
    </row>
    <row r="383" spans="4:5" x14ac:dyDescent="0.25">
      <c r="D383" s="208"/>
      <c r="E383" s="207"/>
    </row>
    <row r="384" spans="4:5" x14ac:dyDescent="0.25">
      <c r="D384" s="208"/>
      <c r="E384" s="207"/>
    </row>
    <row r="385" spans="4:5" x14ac:dyDescent="0.25">
      <c r="D385" s="208"/>
      <c r="E385" s="207"/>
    </row>
    <row r="386" spans="4:5" x14ac:dyDescent="0.25">
      <c r="D386" s="208"/>
      <c r="E386" s="207"/>
    </row>
    <row r="387" spans="4:5" x14ac:dyDescent="0.25">
      <c r="D387" s="208"/>
      <c r="E387" s="207"/>
    </row>
    <row r="388" spans="4:5" x14ac:dyDescent="0.25">
      <c r="D388" s="208"/>
      <c r="E388" s="207"/>
    </row>
    <row r="389" spans="4:5" x14ac:dyDescent="0.25">
      <c r="D389" s="208"/>
      <c r="E389" s="207"/>
    </row>
    <row r="390" spans="4:5" x14ac:dyDescent="0.25">
      <c r="D390" s="208"/>
      <c r="E390" s="207"/>
    </row>
    <row r="391" spans="4:5" x14ac:dyDescent="0.25">
      <c r="D391" s="208"/>
      <c r="E391" s="207"/>
    </row>
    <row r="392" spans="4:5" x14ac:dyDescent="0.25">
      <c r="D392" s="208"/>
      <c r="E392" s="207"/>
    </row>
    <row r="393" spans="4:5" x14ac:dyDescent="0.25">
      <c r="D393" s="208"/>
      <c r="E393" s="207"/>
    </row>
    <row r="394" spans="4:5" x14ac:dyDescent="0.25">
      <c r="D394" s="208"/>
      <c r="E394" s="207"/>
    </row>
    <row r="395" spans="4:5" x14ac:dyDescent="0.25">
      <c r="D395" s="208"/>
      <c r="E395" s="207"/>
    </row>
    <row r="396" spans="4:5" x14ac:dyDescent="0.25">
      <c r="D396" s="208"/>
      <c r="E396" s="207"/>
    </row>
    <row r="397" spans="4:5" x14ac:dyDescent="0.25">
      <c r="D397" s="208"/>
      <c r="E397" s="207"/>
    </row>
    <row r="398" spans="4:5" x14ac:dyDescent="0.25">
      <c r="D398" s="208"/>
      <c r="E398" s="207"/>
    </row>
    <row r="399" spans="4:5" x14ac:dyDescent="0.25">
      <c r="D399" s="208"/>
      <c r="E399" s="207"/>
    </row>
    <row r="400" spans="4:5" x14ac:dyDescent="0.25">
      <c r="D400" s="208"/>
      <c r="E400" s="207"/>
    </row>
    <row r="401" spans="4:5" x14ac:dyDescent="0.25">
      <c r="D401" s="208"/>
      <c r="E401" s="207"/>
    </row>
    <row r="402" spans="4:5" x14ac:dyDescent="0.25">
      <c r="D402" s="208"/>
      <c r="E402" s="207"/>
    </row>
    <row r="403" spans="4:5" x14ac:dyDescent="0.25">
      <c r="D403" s="208"/>
      <c r="E403" s="207"/>
    </row>
    <row r="404" spans="4:5" x14ac:dyDescent="0.25">
      <c r="D404" s="208"/>
      <c r="E404" s="207"/>
    </row>
    <row r="405" spans="4:5" x14ac:dyDescent="0.25">
      <c r="D405" s="208"/>
      <c r="E405" s="207"/>
    </row>
    <row r="406" spans="4:5" x14ac:dyDescent="0.25">
      <c r="D406" s="208"/>
      <c r="E406" s="207"/>
    </row>
    <row r="407" spans="4:5" x14ac:dyDescent="0.25">
      <c r="D407" s="208"/>
      <c r="E407" s="207"/>
    </row>
    <row r="408" spans="4:5" x14ac:dyDescent="0.25">
      <c r="D408" s="208"/>
      <c r="E408" s="207"/>
    </row>
    <row r="409" spans="4:5" x14ac:dyDescent="0.25">
      <c r="D409" s="208"/>
      <c r="E409" s="207"/>
    </row>
    <row r="410" spans="4:5" x14ac:dyDescent="0.25">
      <c r="D410" s="208"/>
      <c r="E410" s="207"/>
    </row>
    <row r="411" spans="4:5" x14ac:dyDescent="0.25">
      <c r="D411" s="208"/>
      <c r="E411" s="207"/>
    </row>
    <row r="412" spans="4:5" x14ac:dyDescent="0.25">
      <c r="D412" s="208"/>
      <c r="E412" s="207"/>
    </row>
    <row r="413" spans="4:5" x14ac:dyDescent="0.25">
      <c r="D413" s="208"/>
      <c r="E413" s="207"/>
    </row>
    <row r="414" spans="4:5" x14ac:dyDescent="0.25">
      <c r="D414" s="208"/>
      <c r="E414" s="207"/>
    </row>
    <row r="415" spans="4:5" x14ac:dyDescent="0.25">
      <c r="D415" s="208"/>
      <c r="E415" s="207"/>
    </row>
    <row r="416" spans="4:5" x14ac:dyDescent="0.25">
      <c r="D416" s="208"/>
      <c r="E416" s="207"/>
    </row>
    <row r="417" spans="4:5" x14ac:dyDescent="0.25">
      <c r="D417" s="208"/>
      <c r="E417" s="207"/>
    </row>
    <row r="418" spans="4:5" x14ac:dyDescent="0.25">
      <c r="D418" s="208"/>
      <c r="E418" s="207"/>
    </row>
    <row r="419" spans="4:5" x14ac:dyDescent="0.25">
      <c r="D419" s="208"/>
      <c r="E419" s="207"/>
    </row>
    <row r="420" spans="4:5" x14ac:dyDescent="0.25">
      <c r="D420" s="208"/>
      <c r="E420" s="207"/>
    </row>
    <row r="421" spans="4:5" x14ac:dyDescent="0.25">
      <c r="D421" s="208"/>
      <c r="E421" s="207"/>
    </row>
    <row r="422" spans="4:5" x14ac:dyDescent="0.25">
      <c r="D422" s="208"/>
      <c r="E422" s="207"/>
    </row>
    <row r="423" spans="4:5" x14ac:dyDescent="0.25">
      <c r="D423" s="208"/>
      <c r="E423" s="207"/>
    </row>
    <row r="424" spans="4:5" x14ac:dyDescent="0.25">
      <c r="D424" s="208"/>
      <c r="E424" s="207"/>
    </row>
    <row r="425" spans="4:5" x14ac:dyDescent="0.25">
      <c r="D425" s="208"/>
      <c r="E425" s="207"/>
    </row>
    <row r="426" spans="4:5" x14ac:dyDescent="0.25">
      <c r="D426" s="208"/>
      <c r="E426" s="207"/>
    </row>
    <row r="427" spans="4:5" x14ac:dyDescent="0.25">
      <c r="D427" s="208"/>
      <c r="E427" s="207"/>
    </row>
    <row r="428" spans="4:5" x14ac:dyDescent="0.25">
      <c r="D428" s="208"/>
      <c r="E428" s="207"/>
    </row>
    <row r="429" spans="4:5" x14ac:dyDescent="0.25">
      <c r="D429" s="208"/>
      <c r="E429" s="207"/>
    </row>
    <row r="430" spans="4:5" x14ac:dyDescent="0.25">
      <c r="D430" s="208"/>
      <c r="E430" s="207"/>
    </row>
    <row r="431" spans="4:5" x14ac:dyDescent="0.25">
      <c r="D431" s="208"/>
      <c r="E431" s="207"/>
    </row>
    <row r="432" spans="4:5" x14ac:dyDescent="0.25">
      <c r="D432" s="208"/>
      <c r="E432" s="207"/>
    </row>
    <row r="433" spans="4:5" x14ac:dyDescent="0.25">
      <c r="D433" s="208"/>
      <c r="E433" s="207"/>
    </row>
    <row r="434" spans="4:5" x14ac:dyDescent="0.25">
      <c r="D434" s="208"/>
      <c r="E434" s="207"/>
    </row>
    <row r="435" spans="4:5" x14ac:dyDescent="0.25">
      <c r="D435" s="208"/>
      <c r="E435" s="207"/>
    </row>
    <row r="436" spans="4:5" x14ac:dyDescent="0.25">
      <c r="D436" s="208"/>
      <c r="E436" s="207"/>
    </row>
    <row r="437" spans="4:5" x14ac:dyDescent="0.25">
      <c r="D437" s="208"/>
      <c r="E437" s="207"/>
    </row>
    <row r="438" spans="4:5" x14ac:dyDescent="0.25">
      <c r="D438" s="208"/>
      <c r="E438" s="207"/>
    </row>
    <row r="439" spans="4:5" x14ac:dyDescent="0.25">
      <c r="D439" s="208"/>
      <c r="E439" s="207"/>
    </row>
    <row r="440" spans="4:5" x14ac:dyDescent="0.25">
      <c r="D440" s="208"/>
      <c r="E440" s="207"/>
    </row>
    <row r="441" spans="4:5" x14ac:dyDescent="0.25">
      <c r="D441" s="208"/>
      <c r="E441" s="207"/>
    </row>
    <row r="442" spans="4:5" x14ac:dyDescent="0.25">
      <c r="D442" s="208"/>
      <c r="E442" s="207"/>
    </row>
    <row r="443" spans="4:5" x14ac:dyDescent="0.25">
      <c r="D443" s="208"/>
      <c r="E443" s="207"/>
    </row>
    <row r="444" spans="4:5" x14ac:dyDescent="0.25">
      <c r="D444" s="208"/>
      <c r="E444" s="207"/>
    </row>
    <row r="445" spans="4:5" x14ac:dyDescent="0.25">
      <c r="D445" s="208"/>
      <c r="E445" s="207"/>
    </row>
    <row r="446" spans="4:5" x14ac:dyDescent="0.25">
      <c r="D446" s="208"/>
      <c r="E446" s="207"/>
    </row>
    <row r="447" spans="4:5" x14ac:dyDescent="0.25">
      <c r="D447" s="208"/>
      <c r="E447" s="207"/>
    </row>
    <row r="448" spans="4:5" x14ac:dyDescent="0.25">
      <c r="D448" s="208"/>
      <c r="E448" s="207"/>
    </row>
    <row r="449" spans="4:5" x14ac:dyDescent="0.25">
      <c r="D449" s="208"/>
      <c r="E449" s="207"/>
    </row>
    <row r="450" spans="4:5" x14ac:dyDescent="0.25">
      <c r="D450" s="208"/>
      <c r="E450" s="207"/>
    </row>
    <row r="451" spans="4:5" x14ac:dyDescent="0.25">
      <c r="D451" s="208"/>
      <c r="E451" s="207"/>
    </row>
    <row r="452" spans="4:5" x14ac:dyDescent="0.25">
      <c r="D452" s="208"/>
      <c r="E452" s="207"/>
    </row>
    <row r="453" spans="4:5" x14ac:dyDescent="0.25">
      <c r="D453" s="208"/>
      <c r="E453" s="207"/>
    </row>
    <row r="454" spans="4:5" x14ac:dyDescent="0.25">
      <c r="D454" s="208"/>
      <c r="E454" s="207"/>
    </row>
    <row r="455" spans="4:5" x14ac:dyDescent="0.25">
      <c r="D455" s="208"/>
      <c r="E455" s="207"/>
    </row>
    <row r="456" spans="4:5" x14ac:dyDescent="0.25">
      <c r="D456" s="208"/>
      <c r="E456" s="207"/>
    </row>
    <row r="457" spans="4:5" x14ac:dyDescent="0.25">
      <c r="D457" s="208"/>
      <c r="E457" s="207"/>
    </row>
    <row r="458" spans="4:5" x14ac:dyDescent="0.25">
      <c r="D458" s="208"/>
      <c r="E458" s="207"/>
    </row>
    <row r="459" spans="4:5" x14ac:dyDescent="0.25">
      <c r="D459" s="208"/>
      <c r="E459" s="207"/>
    </row>
    <row r="460" spans="4:5" x14ac:dyDescent="0.25">
      <c r="D460" s="208"/>
      <c r="E460" s="207"/>
    </row>
    <row r="461" spans="4:5" x14ac:dyDescent="0.25">
      <c r="D461" s="208"/>
      <c r="E461" s="207"/>
    </row>
    <row r="462" spans="4:5" x14ac:dyDescent="0.25">
      <c r="D462" s="208"/>
      <c r="E462" s="207"/>
    </row>
    <row r="463" spans="4:5" x14ac:dyDescent="0.25">
      <c r="D463" s="208"/>
      <c r="E463" s="207"/>
    </row>
    <row r="464" spans="4:5" x14ac:dyDescent="0.25">
      <c r="D464" s="208"/>
      <c r="E464" s="207"/>
    </row>
    <row r="465" spans="4:5" x14ac:dyDescent="0.25">
      <c r="D465" s="208"/>
      <c r="E465" s="207"/>
    </row>
    <row r="466" spans="4:5" x14ac:dyDescent="0.25">
      <c r="D466" s="208"/>
      <c r="E466" s="207"/>
    </row>
    <row r="467" spans="4:5" x14ac:dyDescent="0.25">
      <c r="D467" s="208"/>
      <c r="E467" s="207"/>
    </row>
    <row r="468" spans="4:5" x14ac:dyDescent="0.25">
      <c r="D468" s="208"/>
      <c r="E468" s="207"/>
    </row>
    <row r="469" spans="4:5" x14ac:dyDescent="0.25">
      <c r="D469" s="208"/>
      <c r="E469" s="207"/>
    </row>
    <row r="470" spans="4:5" x14ac:dyDescent="0.25">
      <c r="D470" s="208"/>
      <c r="E470" s="207"/>
    </row>
    <row r="471" spans="4:5" x14ac:dyDescent="0.25">
      <c r="D471" s="208"/>
      <c r="E471" s="207"/>
    </row>
    <row r="472" spans="4:5" x14ac:dyDescent="0.25">
      <c r="D472" s="208"/>
      <c r="E472" s="207"/>
    </row>
    <row r="473" spans="4:5" x14ac:dyDescent="0.25">
      <c r="D473" s="208"/>
      <c r="E473" s="207"/>
    </row>
    <row r="474" spans="4:5" x14ac:dyDescent="0.25">
      <c r="D474" s="208"/>
      <c r="E474" s="207"/>
    </row>
    <row r="475" spans="4:5" x14ac:dyDescent="0.25">
      <c r="D475" s="208"/>
      <c r="E475" s="207"/>
    </row>
    <row r="476" spans="4:5" x14ac:dyDescent="0.25">
      <c r="D476" s="208"/>
      <c r="E476" s="207"/>
    </row>
    <row r="477" spans="4:5" x14ac:dyDescent="0.25">
      <c r="D477" s="208"/>
      <c r="E477" s="207"/>
    </row>
    <row r="478" spans="4:5" x14ac:dyDescent="0.25">
      <c r="D478" s="208"/>
      <c r="E478" s="207"/>
    </row>
    <row r="479" spans="4:5" x14ac:dyDescent="0.25">
      <c r="D479" s="208"/>
      <c r="E479" s="207"/>
    </row>
    <row r="480" spans="4:5" x14ac:dyDescent="0.25">
      <c r="D480" s="208"/>
      <c r="E480" s="207"/>
    </row>
    <row r="481" spans="4:5" x14ac:dyDescent="0.25">
      <c r="D481" s="208"/>
      <c r="E481" s="207"/>
    </row>
    <row r="482" spans="4:5" x14ac:dyDescent="0.25">
      <c r="D482" s="208"/>
      <c r="E482" s="207"/>
    </row>
    <row r="483" spans="4:5" x14ac:dyDescent="0.25">
      <c r="D483" s="208"/>
      <c r="E483" s="207"/>
    </row>
    <row r="484" spans="4:5" x14ac:dyDescent="0.25">
      <c r="D484" s="208"/>
      <c r="E484" s="207"/>
    </row>
    <row r="485" spans="4:5" x14ac:dyDescent="0.25">
      <c r="D485" s="208"/>
      <c r="E485" s="207"/>
    </row>
    <row r="486" spans="4:5" x14ac:dyDescent="0.25">
      <c r="D486" s="208"/>
      <c r="E486" s="207"/>
    </row>
    <row r="487" spans="4:5" x14ac:dyDescent="0.25">
      <c r="D487" s="208"/>
      <c r="E487" s="207"/>
    </row>
    <row r="488" spans="4:5" x14ac:dyDescent="0.25">
      <c r="D488" s="208"/>
      <c r="E488" s="207"/>
    </row>
    <row r="489" spans="4:5" x14ac:dyDescent="0.25">
      <c r="D489" s="208"/>
      <c r="E489" s="207"/>
    </row>
    <row r="490" spans="4:5" x14ac:dyDescent="0.25">
      <c r="D490" s="208"/>
      <c r="E490" s="207"/>
    </row>
    <row r="491" spans="4:5" x14ac:dyDescent="0.25">
      <c r="D491" s="208"/>
      <c r="E491" s="207"/>
    </row>
    <row r="492" spans="4:5" x14ac:dyDescent="0.25">
      <c r="D492" s="208"/>
      <c r="E492" s="207"/>
    </row>
    <row r="493" spans="4:5" x14ac:dyDescent="0.25">
      <c r="D493" s="208"/>
      <c r="E493" s="207"/>
    </row>
    <row r="494" spans="4:5" x14ac:dyDescent="0.25">
      <c r="D494" s="208"/>
      <c r="E494" s="207"/>
    </row>
    <row r="495" spans="4:5" x14ac:dyDescent="0.25">
      <c r="D495" s="208"/>
      <c r="E495" s="207"/>
    </row>
    <row r="496" spans="4:5" x14ac:dyDescent="0.25">
      <c r="D496" s="208"/>
      <c r="E496" s="207"/>
    </row>
    <row r="497" spans="4:5" x14ac:dyDescent="0.25">
      <c r="D497" s="208"/>
      <c r="E497" s="207"/>
    </row>
    <row r="498" spans="4:5" x14ac:dyDescent="0.25">
      <c r="D498" s="208"/>
      <c r="E498" s="207"/>
    </row>
    <row r="499" spans="4:5" x14ac:dyDescent="0.25">
      <c r="D499" s="208"/>
      <c r="E499" s="207"/>
    </row>
    <row r="500" spans="4:5" x14ac:dyDescent="0.25">
      <c r="D500" s="208"/>
      <c r="E500" s="207"/>
    </row>
    <row r="501" spans="4:5" x14ac:dyDescent="0.25">
      <c r="D501" s="208"/>
      <c r="E501" s="207"/>
    </row>
    <row r="502" spans="4:5" x14ac:dyDescent="0.25">
      <c r="D502" s="208"/>
      <c r="E502" s="207"/>
    </row>
    <row r="503" spans="4:5" x14ac:dyDescent="0.25">
      <c r="D503" s="208"/>
      <c r="E503" s="207"/>
    </row>
    <row r="504" spans="4:5" x14ac:dyDescent="0.25">
      <c r="D504" s="208"/>
      <c r="E504" s="207"/>
    </row>
    <row r="505" spans="4:5" x14ac:dyDescent="0.25">
      <c r="D505" s="208"/>
      <c r="E505" s="207"/>
    </row>
    <row r="506" spans="4:5" x14ac:dyDescent="0.25">
      <c r="D506" s="208"/>
      <c r="E506" s="207"/>
    </row>
    <row r="507" spans="4:5" x14ac:dyDescent="0.25">
      <c r="D507" s="208"/>
      <c r="E507" s="207"/>
    </row>
    <row r="508" spans="4:5" x14ac:dyDescent="0.25">
      <c r="D508" s="208"/>
      <c r="E508" s="207"/>
    </row>
    <row r="509" spans="4:5" x14ac:dyDescent="0.25">
      <c r="D509" s="208"/>
      <c r="E509" s="207"/>
    </row>
    <row r="510" spans="4:5" x14ac:dyDescent="0.25">
      <c r="D510" s="208"/>
      <c r="E510" s="207"/>
    </row>
    <row r="511" spans="4:5" x14ac:dyDescent="0.25">
      <c r="D511" s="208"/>
      <c r="E511" s="207"/>
    </row>
    <row r="512" spans="4:5" x14ac:dyDescent="0.25">
      <c r="D512" s="208"/>
      <c r="E512" s="207"/>
    </row>
    <row r="513" spans="4:5" x14ac:dyDescent="0.25">
      <c r="D513" s="208"/>
      <c r="E513" s="207"/>
    </row>
    <row r="514" spans="4:5" x14ac:dyDescent="0.25">
      <c r="D514" s="208"/>
      <c r="E514" s="207"/>
    </row>
    <row r="515" spans="4:5" x14ac:dyDescent="0.25">
      <c r="D515" s="208"/>
      <c r="E515" s="207"/>
    </row>
    <row r="516" spans="4:5" x14ac:dyDescent="0.25">
      <c r="D516" s="208"/>
      <c r="E516" s="207"/>
    </row>
    <row r="517" spans="4:5" x14ac:dyDescent="0.25">
      <c r="D517" s="208"/>
      <c r="E517" s="207"/>
    </row>
    <row r="518" spans="4:5" x14ac:dyDescent="0.25">
      <c r="D518" s="208"/>
      <c r="E518" s="207"/>
    </row>
    <row r="519" spans="4:5" x14ac:dyDescent="0.25">
      <c r="D519" s="208"/>
      <c r="E519" s="207"/>
    </row>
    <row r="520" spans="4:5" x14ac:dyDescent="0.25">
      <c r="D520" s="208"/>
      <c r="E520" s="207"/>
    </row>
    <row r="521" spans="4:5" x14ac:dyDescent="0.25">
      <c r="D521" s="208"/>
      <c r="E521" s="207"/>
    </row>
    <row r="522" spans="4:5" x14ac:dyDescent="0.25">
      <c r="D522" s="208"/>
      <c r="E522" s="207"/>
    </row>
    <row r="523" spans="4:5" x14ac:dyDescent="0.25">
      <c r="D523" s="208"/>
      <c r="E523" s="207"/>
    </row>
    <row r="524" spans="4:5" x14ac:dyDescent="0.25">
      <c r="D524" s="208"/>
      <c r="E524" s="207"/>
    </row>
    <row r="525" spans="4:5" x14ac:dyDescent="0.25">
      <c r="D525" s="208"/>
      <c r="E525" s="207"/>
    </row>
    <row r="526" spans="4:5" x14ac:dyDescent="0.25">
      <c r="D526" s="208"/>
      <c r="E526" s="207"/>
    </row>
    <row r="527" spans="4:5" x14ac:dyDescent="0.25">
      <c r="D527" s="208"/>
      <c r="E527" s="207"/>
    </row>
    <row r="528" spans="4:5" x14ac:dyDescent="0.25">
      <c r="D528" s="208"/>
      <c r="E528" s="207"/>
    </row>
    <row r="529" spans="4:5" x14ac:dyDescent="0.25">
      <c r="D529" s="208"/>
      <c r="E529" s="207"/>
    </row>
    <row r="530" spans="4:5" x14ac:dyDescent="0.25">
      <c r="D530" s="208"/>
      <c r="E530" s="207"/>
    </row>
    <row r="531" spans="4:5" x14ac:dyDescent="0.25">
      <c r="D531" s="208"/>
      <c r="E531" s="207"/>
    </row>
    <row r="532" spans="4:5" x14ac:dyDescent="0.25">
      <c r="D532" s="208"/>
      <c r="E532" s="207"/>
    </row>
    <row r="533" spans="4:5" x14ac:dyDescent="0.25">
      <c r="D533" s="208"/>
      <c r="E533" s="207"/>
    </row>
    <row r="534" spans="4:5" x14ac:dyDescent="0.25">
      <c r="D534" s="208"/>
      <c r="E534" s="207"/>
    </row>
    <row r="535" spans="4:5" x14ac:dyDescent="0.25">
      <c r="D535" s="208"/>
      <c r="E535" s="207"/>
    </row>
    <row r="536" spans="4:5" x14ac:dyDescent="0.25">
      <c r="D536" s="208"/>
      <c r="E536" s="207"/>
    </row>
    <row r="537" spans="4:5" x14ac:dyDescent="0.25">
      <c r="D537" s="208"/>
      <c r="E537" s="207"/>
    </row>
    <row r="538" spans="4:5" x14ac:dyDescent="0.25">
      <c r="D538" s="208"/>
      <c r="E538" s="207"/>
    </row>
    <row r="539" spans="4:5" x14ac:dyDescent="0.25">
      <c r="D539" s="208"/>
      <c r="E539" s="207"/>
    </row>
    <row r="540" spans="4:5" x14ac:dyDescent="0.25">
      <c r="D540" s="208"/>
      <c r="E540" s="207"/>
    </row>
    <row r="541" spans="4:5" x14ac:dyDescent="0.25">
      <c r="D541" s="208"/>
      <c r="E541" s="207"/>
    </row>
    <row r="542" spans="4:5" x14ac:dyDescent="0.25">
      <c r="D542" s="208"/>
      <c r="E542" s="207"/>
    </row>
    <row r="543" spans="4:5" x14ac:dyDescent="0.25">
      <c r="D543" s="208"/>
      <c r="E543" s="207"/>
    </row>
    <row r="544" spans="4:5" x14ac:dyDescent="0.25">
      <c r="D544" s="208"/>
      <c r="E544" s="207"/>
    </row>
    <row r="545" spans="4:5" x14ac:dyDescent="0.25">
      <c r="D545" s="208"/>
      <c r="E545" s="207"/>
    </row>
    <row r="546" spans="4:5" x14ac:dyDescent="0.25">
      <c r="D546" s="208"/>
      <c r="E546" s="207"/>
    </row>
    <row r="547" spans="4:5" x14ac:dyDescent="0.25">
      <c r="D547" s="208"/>
      <c r="E547" s="207"/>
    </row>
    <row r="548" spans="4:5" x14ac:dyDescent="0.25">
      <c r="D548" s="208"/>
      <c r="E548" s="207"/>
    </row>
    <row r="549" spans="4:5" x14ac:dyDescent="0.25">
      <c r="D549" s="208"/>
      <c r="E549" s="207"/>
    </row>
    <row r="550" spans="4:5" x14ac:dyDescent="0.25">
      <c r="D550" s="208"/>
      <c r="E550" s="207"/>
    </row>
    <row r="551" spans="4:5" x14ac:dyDescent="0.25">
      <c r="D551" s="208"/>
      <c r="E551" s="207"/>
    </row>
    <row r="552" spans="4:5" x14ac:dyDescent="0.25">
      <c r="D552" s="208"/>
      <c r="E552" s="207"/>
    </row>
    <row r="553" spans="4:5" x14ac:dyDescent="0.25">
      <c r="D553" s="208"/>
      <c r="E553" s="207"/>
    </row>
    <row r="554" spans="4:5" x14ac:dyDescent="0.25">
      <c r="D554" s="208"/>
      <c r="E554" s="207"/>
    </row>
    <row r="555" spans="4:5" x14ac:dyDescent="0.25">
      <c r="D555" s="208"/>
      <c r="E555" s="207"/>
    </row>
    <row r="556" spans="4:5" x14ac:dyDescent="0.25">
      <c r="D556" s="208"/>
      <c r="E556" s="207"/>
    </row>
    <row r="557" spans="4:5" x14ac:dyDescent="0.25">
      <c r="D557" s="208"/>
      <c r="E557" s="207"/>
    </row>
    <row r="558" spans="4:5" x14ac:dyDescent="0.25">
      <c r="D558" s="208"/>
      <c r="E558" s="207"/>
    </row>
    <row r="559" spans="4:5" x14ac:dyDescent="0.25">
      <c r="D559" s="208"/>
      <c r="E559" s="207"/>
    </row>
    <row r="560" spans="4:5" x14ac:dyDescent="0.25">
      <c r="D560" s="208"/>
      <c r="E560" s="207"/>
    </row>
    <row r="561" spans="4:5" x14ac:dyDescent="0.25">
      <c r="D561" s="208"/>
      <c r="E561" s="207"/>
    </row>
    <row r="562" spans="4:5" x14ac:dyDescent="0.25">
      <c r="D562" s="208"/>
      <c r="E562" s="207"/>
    </row>
    <row r="563" spans="4:5" x14ac:dyDescent="0.25">
      <c r="D563" s="208"/>
      <c r="E563" s="207"/>
    </row>
    <row r="564" spans="4:5" x14ac:dyDescent="0.25">
      <c r="D564" s="208"/>
      <c r="E564" s="207"/>
    </row>
    <row r="565" spans="4:5" x14ac:dyDescent="0.25">
      <c r="D565" s="208"/>
      <c r="E565" s="207"/>
    </row>
    <row r="566" spans="4:5" x14ac:dyDescent="0.25">
      <c r="D566" s="208"/>
      <c r="E566" s="207"/>
    </row>
    <row r="567" spans="4:5" x14ac:dyDescent="0.25">
      <c r="D567" s="208"/>
      <c r="E567" s="207"/>
    </row>
    <row r="568" spans="4:5" x14ac:dyDescent="0.25">
      <c r="D568" s="208"/>
      <c r="E568" s="207"/>
    </row>
    <row r="569" spans="4:5" x14ac:dyDescent="0.25">
      <c r="D569" s="208"/>
      <c r="E569" s="207"/>
    </row>
    <row r="570" spans="4:5" x14ac:dyDescent="0.25">
      <c r="D570" s="208"/>
      <c r="E570" s="207"/>
    </row>
    <row r="571" spans="4:5" x14ac:dyDescent="0.25">
      <c r="D571" s="208"/>
      <c r="E571" s="207"/>
    </row>
    <row r="572" spans="4:5" x14ac:dyDescent="0.25">
      <c r="D572" s="208"/>
      <c r="E572" s="207"/>
    </row>
    <row r="573" spans="4:5" x14ac:dyDescent="0.25">
      <c r="D573" s="208"/>
      <c r="E573" s="207"/>
    </row>
    <row r="574" spans="4:5" x14ac:dyDescent="0.25">
      <c r="D574" s="208"/>
      <c r="E574" s="207"/>
    </row>
    <row r="575" spans="4:5" x14ac:dyDescent="0.25">
      <c r="D575" s="208"/>
      <c r="E575" s="207"/>
    </row>
    <row r="576" spans="4:5" x14ac:dyDescent="0.25">
      <c r="D576" s="208"/>
      <c r="E576" s="207"/>
    </row>
    <row r="577" spans="4:5" x14ac:dyDescent="0.25">
      <c r="D577" s="208"/>
      <c r="E577" s="207"/>
    </row>
    <row r="578" spans="4:5" x14ac:dyDescent="0.25">
      <c r="D578" s="208"/>
      <c r="E578" s="207"/>
    </row>
    <row r="579" spans="4:5" x14ac:dyDescent="0.25">
      <c r="D579" s="208"/>
      <c r="E579" s="207"/>
    </row>
    <row r="580" spans="4:5" x14ac:dyDescent="0.25">
      <c r="D580" s="208"/>
      <c r="E580" s="207"/>
    </row>
    <row r="581" spans="4:5" x14ac:dyDescent="0.25">
      <c r="D581" s="208"/>
      <c r="E581" s="207"/>
    </row>
    <row r="582" spans="4:5" x14ac:dyDescent="0.25">
      <c r="D582" s="208"/>
      <c r="E582" s="207"/>
    </row>
    <row r="583" spans="4:5" x14ac:dyDescent="0.25">
      <c r="D583" s="208"/>
      <c r="E583" s="207"/>
    </row>
    <row r="584" spans="4:5" x14ac:dyDescent="0.25">
      <c r="D584" s="208"/>
      <c r="E584" s="207"/>
    </row>
    <row r="585" spans="4:5" x14ac:dyDescent="0.25">
      <c r="D585" s="208"/>
      <c r="E585" s="207"/>
    </row>
    <row r="586" spans="4:5" x14ac:dyDescent="0.25">
      <c r="D586" s="208"/>
      <c r="E586" s="207"/>
    </row>
    <row r="587" spans="4:5" x14ac:dyDescent="0.25">
      <c r="D587" s="208"/>
      <c r="E587" s="207"/>
    </row>
    <row r="588" spans="4:5" x14ac:dyDescent="0.25">
      <c r="D588" s="208"/>
      <c r="E588" s="207"/>
    </row>
    <row r="589" spans="4:5" x14ac:dyDescent="0.25">
      <c r="D589" s="208"/>
      <c r="E589" s="207"/>
    </row>
    <row r="590" spans="4:5" x14ac:dyDescent="0.25">
      <c r="D590" s="208"/>
      <c r="E590" s="207"/>
    </row>
    <row r="591" spans="4:5" x14ac:dyDescent="0.25">
      <c r="D591" s="208"/>
      <c r="E591" s="207"/>
    </row>
    <row r="592" spans="4:5" x14ac:dyDescent="0.25">
      <c r="D592" s="208"/>
      <c r="E592" s="207"/>
    </row>
    <row r="593" spans="4:5" x14ac:dyDescent="0.25">
      <c r="D593" s="208"/>
      <c r="E593" s="207"/>
    </row>
    <row r="594" spans="4:5" x14ac:dyDescent="0.25">
      <c r="D594" s="208"/>
      <c r="E594" s="207"/>
    </row>
    <row r="595" spans="4:5" x14ac:dyDescent="0.25">
      <c r="D595" s="208"/>
      <c r="E595" s="207"/>
    </row>
    <row r="596" spans="4:5" x14ac:dyDescent="0.25">
      <c r="D596" s="208"/>
      <c r="E596" s="207"/>
    </row>
    <row r="597" spans="4:5" x14ac:dyDescent="0.25">
      <c r="D597" s="208"/>
      <c r="E597" s="207"/>
    </row>
    <row r="598" spans="4:5" x14ac:dyDescent="0.25">
      <c r="D598" s="208"/>
      <c r="E598" s="207"/>
    </row>
    <row r="599" spans="4:5" x14ac:dyDescent="0.25">
      <c r="D599" s="208"/>
      <c r="E599" s="207"/>
    </row>
    <row r="600" spans="4:5" x14ac:dyDescent="0.25">
      <c r="D600" s="208"/>
      <c r="E600" s="207"/>
    </row>
    <row r="601" spans="4:5" x14ac:dyDescent="0.25">
      <c r="D601" s="208"/>
      <c r="E601" s="207"/>
    </row>
    <row r="602" spans="4:5" x14ac:dyDescent="0.25">
      <c r="D602" s="208"/>
      <c r="E602" s="207"/>
    </row>
    <row r="603" spans="4:5" x14ac:dyDescent="0.25">
      <c r="D603" s="208"/>
      <c r="E603" s="207"/>
    </row>
    <row r="604" spans="4:5" x14ac:dyDescent="0.25">
      <c r="D604" s="208"/>
      <c r="E604" s="207"/>
    </row>
    <row r="605" spans="4:5" x14ac:dyDescent="0.25">
      <c r="D605" s="208"/>
      <c r="E605" s="207"/>
    </row>
    <row r="606" spans="4:5" x14ac:dyDescent="0.25">
      <c r="D606" s="208"/>
      <c r="E606" s="207"/>
    </row>
    <row r="607" spans="4:5" x14ac:dyDescent="0.25">
      <c r="D607" s="208"/>
      <c r="E607" s="207"/>
    </row>
    <row r="608" spans="4:5" x14ac:dyDescent="0.25">
      <c r="D608" s="208"/>
      <c r="E608" s="207"/>
    </row>
    <row r="609" spans="4:5" x14ac:dyDescent="0.25">
      <c r="D609" s="208"/>
      <c r="E609" s="207"/>
    </row>
    <row r="610" spans="4:5" x14ac:dyDescent="0.25">
      <c r="D610" s="208"/>
      <c r="E610" s="207"/>
    </row>
    <row r="611" spans="4:5" x14ac:dyDescent="0.25">
      <c r="D611" s="208"/>
      <c r="E611" s="207"/>
    </row>
    <row r="612" spans="4:5" x14ac:dyDescent="0.25">
      <c r="D612" s="208"/>
      <c r="E612" s="207"/>
    </row>
    <row r="613" spans="4:5" x14ac:dyDescent="0.25">
      <c r="D613" s="208"/>
      <c r="E613" s="207"/>
    </row>
    <row r="614" spans="4:5" x14ac:dyDescent="0.25">
      <c r="D614" s="208"/>
      <c r="E614" s="207"/>
    </row>
    <row r="615" spans="4:5" x14ac:dyDescent="0.25">
      <c r="D615" s="208"/>
      <c r="E615" s="207"/>
    </row>
    <row r="616" spans="4:5" x14ac:dyDescent="0.25">
      <c r="D616" s="208"/>
      <c r="E616" s="207"/>
    </row>
    <row r="617" spans="4:5" x14ac:dyDescent="0.25">
      <c r="D617" s="208"/>
      <c r="E617" s="207"/>
    </row>
    <row r="618" spans="4:5" x14ac:dyDescent="0.25">
      <c r="D618" s="208"/>
      <c r="E618" s="207"/>
    </row>
    <row r="619" spans="4:5" x14ac:dyDescent="0.25">
      <c r="D619" s="208"/>
      <c r="E619" s="207"/>
    </row>
    <row r="620" spans="4:5" x14ac:dyDescent="0.25">
      <c r="D620" s="208"/>
      <c r="E620" s="207"/>
    </row>
    <row r="621" spans="4:5" x14ac:dyDescent="0.25">
      <c r="D621" s="208"/>
      <c r="E621" s="207"/>
    </row>
    <row r="622" spans="4:5" x14ac:dyDescent="0.25">
      <c r="D622" s="208"/>
      <c r="E622" s="207"/>
    </row>
    <row r="623" spans="4:5" x14ac:dyDescent="0.25">
      <c r="D623" s="208"/>
      <c r="E623" s="207"/>
    </row>
    <row r="624" spans="4:5" x14ac:dyDescent="0.25">
      <c r="D624" s="208"/>
      <c r="E624" s="207"/>
    </row>
    <row r="625" spans="4:5" x14ac:dyDescent="0.25">
      <c r="D625" s="208"/>
      <c r="E625" s="207"/>
    </row>
    <row r="626" spans="4:5" x14ac:dyDescent="0.25">
      <c r="D626" s="208"/>
      <c r="E626" s="207"/>
    </row>
    <row r="627" spans="4:5" x14ac:dyDescent="0.25">
      <c r="D627" s="208"/>
      <c r="E627" s="207"/>
    </row>
    <row r="628" spans="4:5" x14ac:dyDescent="0.25">
      <c r="D628" s="208"/>
      <c r="E628" s="207"/>
    </row>
    <row r="629" spans="4:5" x14ac:dyDescent="0.25">
      <c r="D629" s="208"/>
      <c r="E629" s="207"/>
    </row>
    <row r="630" spans="4:5" x14ac:dyDescent="0.25">
      <c r="D630" s="208"/>
      <c r="E630" s="207"/>
    </row>
    <row r="631" spans="4:5" x14ac:dyDescent="0.25">
      <c r="D631" s="208"/>
      <c r="E631" s="207"/>
    </row>
    <row r="632" spans="4:5" x14ac:dyDescent="0.25">
      <c r="D632" s="208"/>
      <c r="E632" s="207"/>
    </row>
    <row r="633" spans="4:5" x14ac:dyDescent="0.25">
      <c r="D633" s="208"/>
      <c r="E633" s="207"/>
    </row>
    <row r="634" spans="4:5" x14ac:dyDescent="0.25">
      <c r="D634" s="208"/>
      <c r="E634" s="207"/>
    </row>
    <row r="635" spans="4:5" x14ac:dyDescent="0.25">
      <c r="D635" s="208"/>
      <c r="E635" s="207"/>
    </row>
    <row r="636" spans="4:5" x14ac:dyDescent="0.25">
      <c r="D636" s="208"/>
      <c r="E636" s="207"/>
    </row>
    <row r="637" spans="4:5" x14ac:dyDescent="0.25">
      <c r="D637" s="208"/>
      <c r="E637" s="207"/>
    </row>
    <row r="638" spans="4:5" x14ac:dyDescent="0.25">
      <c r="D638" s="208"/>
      <c r="E638" s="207"/>
    </row>
    <row r="639" spans="4:5" x14ac:dyDescent="0.25">
      <c r="D639" s="208"/>
      <c r="E639" s="207"/>
    </row>
    <row r="640" spans="4:5" x14ac:dyDescent="0.25">
      <c r="D640" s="208"/>
      <c r="E640" s="207"/>
    </row>
    <row r="641" spans="4:5" x14ac:dyDescent="0.25">
      <c r="D641" s="208"/>
      <c r="E641" s="207"/>
    </row>
    <row r="642" spans="4:5" x14ac:dyDescent="0.25">
      <c r="D642" s="208"/>
      <c r="E642" s="207"/>
    </row>
    <row r="643" spans="4:5" x14ac:dyDescent="0.25">
      <c r="D643" s="208"/>
      <c r="E643" s="207"/>
    </row>
    <row r="644" spans="4:5" x14ac:dyDescent="0.25">
      <c r="D644" s="208"/>
      <c r="E644" s="207"/>
    </row>
    <row r="645" spans="4:5" x14ac:dyDescent="0.25">
      <c r="D645" s="208"/>
      <c r="E645" s="207"/>
    </row>
    <row r="646" spans="4:5" x14ac:dyDescent="0.25">
      <c r="D646" s="208"/>
      <c r="E646" s="207"/>
    </row>
    <row r="647" spans="4:5" x14ac:dyDescent="0.25">
      <c r="D647" s="208"/>
      <c r="E647" s="207"/>
    </row>
    <row r="648" spans="4:5" x14ac:dyDescent="0.25">
      <c r="D648" s="208"/>
      <c r="E648" s="207"/>
    </row>
    <row r="649" spans="4:5" x14ac:dyDescent="0.25">
      <c r="D649" s="208"/>
      <c r="E649" s="207"/>
    </row>
    <row r="650" spans="4:5" x14ac:dyDescent="0.25">
      <c r="D650" s="208"/>
      <c r="E650" s="207"/>
    </row>
    <row r="651" spans="4:5" x14ac:dyDescent="0.25">
      <c r="D651" s="208"/>
      <c r="E651" s="207"/>
    </row>
    <row r="652" spans="4:5" x14ac:dyDescent="0.25">
      <c r="D652" s="208"/>
      <c r="E652" s="207"/>
    </row>
    <row r="653" spans="4:5" x14ac:dyDescent="0.25">
      <c r="D653" s="208"/>
      <c r="E653" s="207"/>
    </row>
    <row r="654" spans="4:5" x14ac:dyDescent="0.25">
      <c r="D654" s="208"/>
      <c r="E654" s="207"/>
    </row>
    <row r="655" spans="4:5" x14ac:dyDescent="0.25">
      <c r="D655" s="208"/>
      <c r="E655" s="207"/>
    </row>
    <row r="656" spans="4:5" x14ac:dyDescent="0.25">
      <c r="D656" s="208"/>
      <c r="E656" s="207"/>
    </row>
    <row r="657" spans="4:5" x14ac:dyDescent="0.25">
      <c r="D657" s="208"/>
      <c r="E657" s="207"/>
    </row>
    <row r="658" spans="4:5" x14ac:dyDescent="0.25">
      <c r="D658" s="208"/>
      <c r="E658" s="207"/>
    </row>
    <row r="659" spans="4:5" x14ac:dyDescent="0.25">
      <c r="D659" s="208"/>
      <c r="E659" s="207"/>
    </row>
    <row r="660" spans="4:5" x14ac:dyDescent="0.25">
      <c r="D660" s="208"/>
      <c r="E660" s="207"/>
    </row>
    <row r="661" spans="4:5" x14ac:dyDescent="0.25">
      <c r="D661" s="208"/>
      <c r="E661" s="207"/>
    </row>
    <row r="662" spans="4:5" x14ac:dyDescent="0.25">
      <c r="D662" s="208"/>
      <c r="E662" s="207"/>
    </row>
    <row r="663" spans="4:5" x14ac:dyDescent="0.25">
      <c r="D663" s="208"/>
      <c r="E663" s="207"/>
    </row>
    <row r="664" spans="4:5" x14ac:dyDescent="0.25">
      <c r="D664" s="208"/>
      <c r="E664" s="207"/>
    </row>
    <row r="665" spans="4:5" x14ac:dyDescent="0.25">
      <c r="D665" s="208"/>
      <c r="E665" s="207"/>
    </row>
    <row r="666" spans="4:5" x14ac:dyDescent="0.25">
      <c r="D666" s="208"/>
      <c r="E666" s="207"/>
    </row>
    <row r="667" spans="4:5" x14ac:dyDescent="0.25">
      <c r="D667" s="208"/>
      <c r="E667" s="207"/>
    </row>
    <row r="668" spans="4:5" x14ac:dyDescent="0.25">
      <c r="D668" s="208"/>
      <c r="E668" s="207"/>
    </row>
    <row r="669" spans="4:5" x14ac:dyDescent="0.25">
      <c r="D669" s="208"/>
      <c r="E669" s="207"/>
    </row>
    <row r="670" spans="4:5" x14ac:dyDescent="0.25">
      <c r="D670" s="208"/>
      <c r="E670" s="207"/>
    </row>
    <row r="671" spans="4:5" x14ac:dyDescent="0.25">
      <c r="D671" s="208"/>
      <c r="E671" s="207"/>
    </row>
    <row r="672" spans="4:5" x14ac:dyDescent="0.25">
      <c r="D672" s="208"/>
      <c r="E672" s="207"/>
    </row>
    <row r="673" spans="4:5" x14ac:dyDescent="0.25">
      <c r="D673" s="208"/>
      <c r="E673" s="207"/>
    </row>
    <row r="674" spans="4:5" x14ac:dyDescent="0.25">
      <c r="D674" s="208"/>
      <c r="E674" s="207"/>
    </row>
    <row r="675" spans="4:5" x14ac:dyDescent="0.25">
      <c r="D675" s="208"/>
      <c r="E675" s="207"/>
    </row>
    <row r="676" spans="4:5" x14ac:dyDescent="0.25">
      <c r="D676" s="208"/>
      <c r="E676" s="207"/>
    </row>
    <row r="677" spans="4:5" x14ac:dyDescent="0.25">
      <c r="D677" s="208"/>
      <c r="E677" s="207"/>
    </row>
    <row r="678" spans="4:5" x14ac:dyDescent="0.25">
      <c r="D678" s="208"/>
      <c r="E678" s="207"/>
    </row>
    <row r="679" spans="4:5" x14ac:dyDescent="0.25">
      <c r="D679" s="208"/>
      <c r="E679" s="207"/>
    </row>
    <row r="680" spans="4:5" x14ac:dyDescent="0.25">
      <c r="D680" s="208"/>
      <c r="E680" s="207"/>
    </row>
    <row r="681" spans="4:5" x14ac:dyDescent="0.25">
      <c r="D681" s="208"/>
      <c r="E681" s="207"/>
    </row>
    <row r="682" spans="4:5" x14ac:dyDescent="0.25">
      <c r="D682" s="208"/>
      <c r="E682" s="207"/>
    </row>
    <row r="683" spans="4:5" x14ac:dyDescent="0.25">
      <c r="D683" s="208"/>
      <c r="E683" s="207"/>
    </row>
    <row r="684" spans="4:5" x14ac:dyDescent="0.25">
      <c r="D684" s="208"/>
      <c r="E684" s="207"/>
    </row>
    <row r="685" spans="4:5" x14ac:dyDescent="0.25">
      <c r="D685" s="208"/>
      <c r="E685" s="207"/>
    </row>
    <row r="686" spans="4:5" x14ac:dyDescent="0.25">
      <c r="D686" s="208"/>
      <c r="E686" s="207"/>
    </row>
    <row r="687" spans="4:5" x14ac:dyDescent="0.25">
      <c r="D687" s="208"/>
      <c r="E687" s="207"/>
    </row>
    <row r="688" spans="4:5" x14ac:dyDescent="0.25">
      <c r="D688" s="208"/>
      <c r="E688" s="207"/>
    </row>
    <row r="689" spans="4:5" x14ac:dyDescent="0.25">
      <c r="D689" s="208"/>
      <c r="E689" s="207"/>
    </row>
    <row r="690" spans="4:5" x14ac:dyDescent="0.25">
      <c r="D690" s="208"/>
      <c r="E690" s="207"/>
    </row>
    <row r="691" spans="4:5" x14ac:dyDescent="0.25">
      <c r="D691" s="208"/>
      <c r="E691" s="207"/>
    </row>
    <row r="692" spans="4:5" x14ac:dyDescent="0.25">
      <c r="D692" s="208"/>
      <c r="E692" s="207"/>
    </row>
    <row r="693" spans="4:5" x14ac:dyDescent="0.25">
      <c r="D693" s="208"/>
      <c r="E693" s="207"/>
    </row>
    <row r="694" spans="4:5" x14ac:dyDescent="0.25">
      <c r="D694" s="208"/>
      <c r="E694" s="207"/>
    </row>
    <row r="695" spans="4:5" x14ac:dyDescent="0.25">
      <c r="D695" s="208"/>
      <c r="E695" s="207"/>
    </row>
    <row r="696" spans="4:5" x14ac:dyDescent="0.25">
      <c r="D696" s="208"/>
      <c r="E696" s="207"/>
    </row>
    <row r="697" spans="4:5" x14ac:dyDescent="0.25">
      <c r="D697" s="208"/>
      <c r="E697" s="207"/>
    </row>
    <row r="698" spans="4:5" x14ac:dyDescent="0.25">
      <c r="D698" s="208"/>
      <c r="E698" s="207"/>
    </row>
    <row r="699" spans="4:5" x14ac:dyDescent="0.25">
      <c r="D699" s="208"/>
      <c r="E699" s="207"/>
    </row>
    <row r="700" spans="4:5" x14ac:dyDescent="0.25">
      <c r="D700" s="208"/>
      <c r="E700" s="207"/>
    </row>
    <row r="701" spans="4:5" x14ac:dyDescent="0.25">
      <c r="D701" s="208"/>
      <c r="E701" s="207"/>
    </row>
    <row r="702" spans="4:5" x14ac:dyDescent="0.25">
      <c r="D702" s="208"/>
      <c r="E702" s="207"/>
    </row>
    <row r="703" spans="4:5" x14ac:dyDescent="0.25">
      <c r="D703" s="208"/>
      <c r="E703" s="207"/>
    </row>
    <row r="704" spans="4:5" x14ac:dyDescent="0.25">
      <c r="D704" s="208"/>
      <c r="E704" s="207"/>
    </row>
    <row r="705" spans="4:5" x14ac:dyDescent="0.25">
      <c r="D705" s="208"/>
      <c r="E705" s="207"/>
    </row>
    <row r="706" spans="4:5" x14ac:dyDescent="0.25">
      <c r="D706" s="208"/>
      <c r="E706" s="207"/>
    </row>
    <row r="707" spans="4:5" x14ac:dyDescent="0.25">
      <c r="D707" s="208"/>
      <c r="E707" s="207"/>
    </row>
    <row r="708" spans="4:5" x14ac:dyDescent="0.25">
      <c r="D708" s="208"/>
      <c r="E708" s="207"/>
    </row>
    <row r="709" spans="4:5" x14ac:dyDescent="0.25">
      <c r="D709" s="208"/>
      <c r="E709" s="207"/>
    </row>
    <row r="710" spans="4:5" x14ac:dyDescent="0.25">
      <c r="D710" s="208"/>
      <c r="E710" s="207"/>
    </row>
    <row r="711" spans="4:5" x14ac:dyDescent="0.25">
      <c r="D711" s="208"/>
      <c r="E711" s="207"/>
    </row>
    <row r="712" spans="4:5" x14ac:dyDescent="0.25">
      <c r="D712" s="208"/>
      <c r="E712" s="207"/>
    </row>
    <row r="713" spans="4:5" x14ac:dyDescent="0.25">
      <c r="D713" s="208"/>
      <c r="E713" s="207"/>
    </row>
    <row r="714" spans="4:5" x14ac:dyDescent="0.25">
      <c r="D714" s="208"/>
      <c r="E714" s="207"/>
    </row>
    <row r="715" spans="4:5" x14ac:dyDescent="0.25">
      <c r="D715" s="208"/>
      <c r="E715" s="207"/>
    </row>
    <row r="716" spans="4:5" x14ac:dyDescent="0.25">
      <c r="D716" s="208"/>
      <c r="E716" s="207"/>
    </row>
    <row r="717" spans="4:5" x14ac:dyDescent="0.25">
      <c r="D717" s="208"/>
      <c r="E717" s="207"/>
    </row>
    <row r="718" spans="4:5" x14ac:dyDescent="0.25">
      <c r="D718" s="208"/>
      <c r="E718" s="207"/>
    </row>
    <row r="719" spans="4:5" x14ac:dyDescent="0.25">
      <c r="D719" s="208"/>
      <c r="E719" s="207"/>
    </row>
    <row r="720" spans="4:5" x14ac:dyDescent="0.25">
      <c r="D720" s="208"/>
      <c r="E720" s="207"/>
    </row>
    <row r="721" spans="4:5" x14ac:dyDescent="0.25">
      <c r="D721" s="208"/>
      <c r="E721" s="207"/>
    </row>
    <row r="722" spans="4:5" x14ac:dyDescent="0.25">
      <c r="D722" s="208"/>
      <c r="E722" s="207"/>
    </row>
    <row r="723" spans="4:5" x14ac:dyDescent="0.25">
      <c r="D723" s="208"/>
      <c r="E723" s="207"/>
    </row>
    <row r="724" spans="4:5" x14ac:dyDescent="0.25">
      <c r="D724" s="208"/>
      <c r="E724" s="207"/>
    </row>
    <row r="725" spans="4:5" x14ac:dyDescent="0.25">
      <c r="D725" s="208"/>
      <c r="E725" s="207"/>
    </row>
    <row r="726" spans="4:5" x14ac:dyDescent="0.25">
      <c r="D726" s="208"/>
      <c r="E726" s="207"/>
    </row>
    <row r="727" spans="4:5" x14ac:dyDescent="0.25">
      <c r="D727" s="208"/>
      <c r="E727" s="207"/>
    </row>
    <row r="728" spans="4:5" x14ac:dyDescent="0.25">
      <c r="D728" s="208"/>
      <c r="E728" s="207"/>
    </row>
    <row r="729" spans="4:5" x14ac:dyDescent="0.25">
      <c r="D729" s="208"/>
      <c r="E729" s="207"/>
    </row>
    <row r="730" spans="4:5" x14ac:dyDescent="0.25">
      <c r="D730" s="208"/>
      <c r="E730" s="207"/>
    </row>
    <row r="731" spans="4:5" x14ac:dyDescent="0.25">
      <c r="D731" s="208"/>
      <c r="E731" s="207"/>
    </row>
    <row r="732" spans="4:5" x14ac:dyDescent="0.25">
      <c r="D732" s="208"/>
      <c r="E732" s="207"/>
    </row>
    <row r="733" spans="4:5" x14ac:dyDescent="0.25">
      <c r="D733" s="208"/>
      <c r="E733" s="207"/>
    </row>
    <row r="734" spans="4:5" x14ac:dyDescent="0.25">
      <c r="D734" s="208"/>
      <c r="E734" s="207"/>
    </row>
    <row r="735" spans="4:5" x14ac:dyDescent="0.25">
      <c r="D735" s="208"/>
      <c r="E735" s="207"/>
    </row>
    <row r="736" spans="4:5" x14ac:dyDescent="0.25">
      <c r="D736" s="208"/>
      <c r="E736" s="207"/>
    </row>
    <row r="737" spans="4:5" x14ac:dyDescent="0.25">
      <c r="D737" s="208"/>
      <c r="E737" s="207"/>
    </row>
    <row r="738" spans="4:5" x14ac:dyDescent="0.25">
      <c r="D738" s="208"/>
      <c r="E738" s="207"/>
    </row>
    <row r="739" spans="4:5" x14ac:dyDescent="0.25">
      <c r="D739" s="208"/>
      <c r="E739" s="207"/>
    </row>
    <row r="740" spans="4:5" x14ac:dyDescent="0.25">
      <c r="D740" s="208"/>
      <c r="E740" s="207"/>
    </row>
    <row r="741" spans="4:5" x14ac:dyDescent="0.25">
      <c r="D741" s="208"/>
      <c r="E741" s="207"/>
    </row>
    <row r="742" spans="4:5" x14ac:dyDescent="0.25">
      <c r="D742" s="208"/>
      <c r="E742" s="207"/>
    </row>
    <row r="743" spans="4:5" x14ac:dyDescent="0.25">
      <c r="D743" s="208"/>
      <c r="E743" s="207"/>
    </row>
    <row r="744" spans="4:5" x14ac:dyDescent="0.25">
      <c r="D744" s="208"/>
      <c r="E744" s="207"/>
    </row>
    <row r="745" spans="4:5" x14ac:dyDescent="0.25">
      <c r="D745" s="208"/>
      <c r="E745" s="207"/>
    </row>
    <row r="746" spans="4:5" x14ac:dyDescent="0.25">
      <c r="D746" s="208"/>
      <c r="E746" s="207"/>
    </row>
    <row r="747" spans="4:5" x14ac:dyDescent="0.25">
      <c r="D747" s="208"/>
      <c r="E747" s="207"/>
    </row>
    <row r="748" spans="4:5" x14ac:dyDescent="0.25">
      <c r="D748" s="208"/>
      <c r="E748" s="207"/>
    </row>
    <row r="749" spans="4:5" x14ac:dyDescent="0.25">
      <c r="D749" s="208"/>
      <c r="E749" s="207"/>
    </row>
    <row r="750" spans="4:5" x14ac:dyDescent="0.25">
      <c r="D750" s="208"/>
      <c r="E750" s="207"/>
    </row>
    <row r="751" spans="4:5" x14ac:dyDescent="0.25">
      <c r="D751" s="208"/>
      <c r="E751" s="207"/>
    </row>
    <row r="752" spans="4:5" x14ac:dyDescent="0.25">
      <c r="D752" s="208"/>
      <c r="E752" s="207"/>
    </row>
    <row r="753" spans="4:5" x14ac:dyDescent="0.25">
      <c r="D753" s="208"/>
      <c r="E753" s="207"/>
    </row>
    <row r="754" spans="4:5" x14ac:dyDescent="0.25">
      <c r="D754" s="208"/>
      <c r="E754" s="207"/>
    </row>
    <row r="755" spans="4:5" x14ac:dyDescent="0.25">
      <c r="D755" s="208"/>
      <c r="E755" s="207"/>
    </row>
    <row r="756" spans="4:5" x14ac:dyDescent="0.25">
      <c r="D756" s="208"/>
      <c r="E756" s="207"/>
    </row>
    <row r="757" spans="4:5" x14ac:dyDescent="0.25">
      <c r="D757" s="208"/>
      <c r="E757" s="207"/>
    </row>
    <row r="758" spans="4:5" x14ac:dyDescent="0.25">
      <c r="D758" s="208"/>
      <c r="E758" s="207"/>
    </row>
    <row r="759" spans="4:5" x14ac:dyDescent="0.25">
      <c r="D759" s="208"/>
      <c r="E759" s="207"/>
    </row>
    <row r="760" spans="4:5" x14ac:dyDescent="0.25">
      <c r="D760" s="208"/>
      <c r="E760" s="207"/>
    </row>
    <row r="761" spans="4:5" x14ac:dyDescent="0.25">
      <c r="D761" s="208"/>
      <c r="E761" s="207"/>
    </row>
    <row r="762" spans="4:5" x14ac:dyDescent="0.25">
      <c r="D762" s="208"/>
      <c r="E762" s="207"/>
    </row>
    <row r="763" spans="4:5" x14ac:dyDescent="0.25">
      <c r="D763" s="208"/>
      <c r="E763" s="207"/>
    </row>
    <row r="764" spans="4:5" x14ac:dyDescent="0.25">
      <c r="D764" s="208"/>
      <c r="E764" s="207"/>
    </row>
    <row r="765" spans="4:5" x14ac:dyDescent="0.25">
      <c r="D765" s="208"/>
      <c r="E765" s="207"/>
    </row>
    <row r="766" spans="4:5" x14ac:dyDescent="0.25">
      <c r="D766" s="208"/>
      <c r="E766" s="207"/>
    </row>
    <row r="767" spans="4:5" x14ac:dyDescent="0.25">
      <c r="D767" s="208"/>
      <c r="E767" s="207"/>
    </row>
    <row r="768" spans="4:5" x14ac:dyDescent="0.25">
      <c r="D768" s="208"/>
      <c r="E768" s="207"/>
    </row>
    <row r="769" spans="4:5" x14ac:dyDescent="0.25">
      <c r="D769" s="208"/>
      <c r="E769" s="207"/>
    </row>
    <row r="770" spans="4:5" x14ac:dyDescent="0.25">
      <c r="D770" s="208"/>
      <c r="E770" s="207"/>
    </row>
    <row r="771" spans="4:5" x14ac:dyDescent="0.25">
      <c r="D771" s="208"/>
      <c r="E771" s="207"/>
    </row>
    <row r="772" spans="4:5" x14ac:dyDescent="0.25">
      <c r="D772" s="208"/>
      <c r="E772" s="207"/>
    </row>
    <row r="773" spans="4:5" x14ac:dyDescent="0.25">
      <c r="D773" s="208"/>
      <c r="E773" s="207"/>
    </row>
    <row r="774" spans="4:5" x14ac:dyDescent="0.25">
      <c r="D774" s="208"/>
      <c r="E774" s="207"/>
    </row>
    <row r="775" spans="4:5" x14ac:dyDescent="0.25">
      <c r="D775" s="208"/>
      <c r="E775" s="207"/>
    </row>
    <row r="776" spans="4:5" x14ac:dyDescent="0.25">
      <c r="D776" s="208"/>
      <c r="E776" s="207"/>
    </row>
    <row r="777" spans="4:5" x14ac:dyDescent="0.25">
      <c r="D777" s="208"/>
      <c r="E777" s="207"/>
    </row>
    <row r="778" spans="4:5" x14ac:dyDescent="0.25">
      <c r="D778" s="208"/>
      <c r="E778" s="207"/>
    </row>
    <row r="779" spans="4:5" x14ac:dyDescent="0.25">
      <c r="D779" s="208"/>
      <c r="E779" s="207"/>
    </row>
    <row r="780" spans="4:5" x14ac:dyDescent="0.25">
      <c r="D780" s="208"/>
      <c r="E780" s="207"/>
    </row>
    <row r="781" spans="4:5" x14ac:dyDescent="0.25">
      <c r="D781" s="208"/>
      <c r="E781" s="207"/>
    </row>
    <row r="782" spans="4:5" x14ac:dyDescent="0.25">
      <c r="D782" s="208"/>
      <c r="E782" s="207"/>
    </row>
    <row r="783" spans="4:5" x14ac:dyDescent="0.25">
      <c r="D783" s="208"/>
      <c r="E783" s="207"/>
    </row>
    <row r="784" spans="4:5" x14ac:dyDescent="0.25">
      <c r="D784" s="208"/>
      <c r="E784" s="207"/>
    </row>
    <row r="785" spans="4:5" x14ac:dyDescent="0.25">
      <c r="D785" s="208"/>
      <c r="E785" s="207"/>
    </row>
    <row r="786" spans="4:5" x14ac:dyDescent="0.25">
      <c r="D786" s="208"/>
      <c r="E786" s="207"/>
    </row>
    <row r="787" spans="4:5" x14ac:dyDescent="0.25">
      <c r="D787" s="208"/>
      <c r="E787" s="207"/>
    </row>
    <row r="788" spans="4:5" x14ac:dyDescent="0.25">
      <c r="D788" s="208"/>
      <c r="E788" s="207"/>
    </row>
    <row r="789" spans="4:5" x14ac:dyDescent="0.25">
      <c r="D789" s="208"/>
      <c r="E789" s="207"/>
    </row>
    <row r="790" spans="4:5" x14ac:dyDescent="0.25">
      <c r="D790" s="208"/>
      <c r="E790" s="207"/>
    </row>
    <row r="791" spans="4:5" x14ac:dyDescent="0.25">
      <c r="D791" s="208"/>
      <c r="E791" s="207"/>
    </row>
    <row r="792" spans="4:5" x14ac:dyDescent="0.25">
      <c r="D792" s="208"/>
      <c r="E792" s="207"/>
    </row>
    <row r="793" spans="4:5" x14ac:dyDescent="0.25">
      <c r="D793" s="208"/>
      <c r="E793" s="207"/>
    </row>
    <row r="794" spans="4:5" x14ac:dyDescent="0.25">
      <c r="D794" s="208"/>
      <c r="E794" s="207"/>
    </row>
    <row r="795" spans="4:5" x14ac:dyDescent="0.25">
      <c r="D795" s="208"/>
      <c r="E795" s="207"/>
    </row>
    <row r="796" spans="4:5" x14ac:dyDescent="0.25">
      <c r="D796" s="208"/>
      <c r="E796" s="207"/>
    </row>
    <row r="797" spans="4:5" x14ac:dyDescent="0.25">
      <c r="D797" s="208"/>
      <c r="E797" s="207"/>
    </row>
    <row r="798" spans="4:5" x14ac:dyDescent="0.25">
      <c r="D798" s="208"/>
      <c r="E798" s="207"/>
    </row>
    <row r="799" spans="4:5" x14ac:dyDescent="0.25">
      <c r="D799" s="208"/>
      <c r="E799" s="207"/>
    </row>
    <row r="800" spans="4:5" x14ac:dyDescent="0.25">
      <c r="D800" s="208"/>
      <c r="E800" s="207"/>
    </row>
    <row r="801" spans="4:5" x14ac:dyDescent="0.25">
      <c r="D801" s="208"/>
      <c r="E801" s="207"/>
    </row>
    <row r="802" spans="4:5" x14ac:dyDescent="0.25">
      <c r="D802" s="208"/>
      <c r="E802" s="207"/>
    </row>
    <row r="803" spans="4:5" x14ac:dyDescent="0.25">
      <c r="D803" s="208"/>
      <c r="E803" s="207"/>
    </row>
    <row r="804" spans="4:5" x14ac:dyDescent="0.25">
      <c r="D804" s="208"/>
      <c r="E804" s="207"/>
    </row>
    <row r="805" spans="4:5" x14ac:dyDescent="0.25">
      <c r="D805" s="208"/>
      <c r="E805" s="207"/>
    </row>
    <row r="806" spans="4:5" x14ac:dyDescent="0.25">
      <c r="D806" s="208"/>
      <c r="E806" s="207"/>
    </row>
    <row r="807" spans="4:5" x14ac:dyDescent="0.25">
      <c r="D807" s="208"/>
      <c r="E807" s="207"/>
    </row>
    <row r="808" spans="4:5" x14ac:dyDescent="0.25">
      <c r="D808" s="208"/>
      <c r="E808" s="207"/>
    </row>
    <row r="809" spans="4:5" x14ac:dyDescent="0.25">
      <c r="D809" s="208"/>
      <c r="E809" s="207"/>
    </row>
    <row r="810" spans="4:5" x14ac:dyDescent="0.25">
      <c r="D810" s="208"/>
      <c r="E810" s="207"/>
    </row>
    <row r="811" spans="4:5" x14ac:dyDescent="0.25">
      <c r="D811" s="208"/>
      <c r="E811" s="207"/>
    </row>
    <row r="812" spans="4:5" x14ac:dyDescent="0.25">
      <c r="D812" s="208"/>
      <c r="E812" s="207"/>
    </row>
    <row r="813" spans="4:5" x14ac:dyDescent="0.25">
      <c r="D813" s="208"/>
      <c r="E813" s="207"/>
    </row>
    <row r="814" spans="4:5" x14ac:dyDescent="0.25">
      <c r="D814" s="208"/>
      <c r="E814" s="207"/>
    </row>
    <row r="815" spans="4:5" x14ac:dyDescent="0.25">
      <c r="D815" s="208"/>
      <c r="E815" s="207"/>
    </row>
    <row r="816" spans="4:5" x14ac:dyDescent="0.25">
      <c r="D816" s="208"/>
      <c r="E816" s="207"/>
    </row>
    <row r="817" spans="4:5" x14ac:dyDescent="0.25">
      <c r="D817" s="208"/>
      <c r="E817" s="207"/>
    </row>
    <row r="818" spans="4:5" x14ac:dyDescent="0.25">
      <c r="D818" s="208"/>
      <c r="E818" s="207"/>
    </row>
    <row r="819" spans="4:5" x14ac:dyDescent="0.25">
      <c r="D819" s="208"/>
      <c r="E819" s="207"/>
    </row>
    <row r="820" spans="4:5" x14ac:dyDescent="0.25">
      <c r="D820" s="208"/>
      <c r="E820" s="207"/>
    </row>
    <row r="821" spans="4:5" x14ac:dyDescent="0.25">
      <c r="D821" s="208"/>
      <c r="E821" s="207"/>
    </row>
    <row r="822" spans="4:5" x14ac:dyDescent="0.25">
      <c r="D822" s="208"/>
      <c r="E822" s="207"/>
    </row>
    <row r="823" spans="4:5" x14ac:dyDescent="0.25">
      <c r="D823" s="208"/>
      <c r="E823" s="207"/>
    </row>
    <row r="824" spans="4:5" x14ac:dyDescent="0.25">
      <c r="D824" s="208"/>
      <c r="E824" s="207"/>
    </row>
    <row r="825" spans="4:5" x14ac:dyDescent="0.25">
      <c r="D825" s="208"/>
      <c r="E825" s="207"/>
    </row>
    <row r="826" spans="4:5" x14ac:dyDescent="0.25">
      <c r="D826" s="208"/>
      <c r="E826" s="207"/>
    </row>
    <row r="827" spans="4:5" x14ac:dyDescent="0.25">
      <c r="D827" s="208"/>
      <c r="E827" s="207"/>
    </row>
    <row r="828" spans="4:5" x14ac:dyDescent="0.25">
      <c r="D828" s="208"/>
      <c r="E828" s="207"/>
    </row>
    <row r="829" spans="4:5" x14ac:dyDescent="0.25">
      <c r="D829" s="208"/>
      <c r="E829" s="207"/>
    </row>
    <row r="830" spans="4:5" x14ac:dyDescent="0.25">
      <c r="D830" s="208"/>
      <c r="E830" s="207"/>
    </row>
    <row r="831" spans="4:5" x14ac:dyDescent="0.25">
      <c r="D831" s="208"/>
      <c r="E831" s="207"/>
    </row>
    <row r="832" spans="4:5" x14ac:dyDescent="0.25">
      <c r="D832" s="208"/>
      <c r="E832" s="207"/>
    </row>
    <row r="833" spans="4:5" x14ac:dyDescent="0.25">
      <c r="D833" s="208"/>
      <c r="E833" s="207"/>
    </row>
    <row r="834" spans="4:5" x14ac:dyDescent="0.25">
      <c r="D834" s="208"/>
      <c r="E834" s="207"/>
    </row>
    <row r="835" spans="4:5" x14ac:dyDescent="0.25">
      <c r="D835" s="208"/>
      <c r="E835" s="207"/>
    </row>
    <row r="836" spans="4:5" x14ac:dyDescent="0.25">
      <c r="D836" s="208"/>
      <c r="E836" s="207"/>
    </row>
    <row r="837" spans="4:5" x14ac:dyDescent="0.25">
      <c r="D837" s="208"/>
      <c r="E837" s="207"/>
    </row>
    <row r="838" spans="4:5" x14ac:dyDescent="0.25">
      <c r="D838" s="208"/>
      <c r="E838" s="207"/>
    </row>
    <row r="839" spans="4:5" x14ac:dyDescent="0.25">
      <c r="D839" s="208"/>
      <c r="E839" s="207"/>
    </row>
    <row r="840" spans="4:5" x14ac:dyDescent="0.25">
      <c r="D840" s="208"/>
      <c r="E840" s="207"/>
    </row>
    <row r="841" spans="4:5" x14ac:dyDescent="0.25">
      <c r="D841" s="208"/>
      <c r="E841" s="207"/>
    </row>
    <row r="842" spans="4:5" x14ac:dyDescent="0.25">
      <c r="D842" s="208"/>
      <c r="E842" s="207"/>
    </row>
    <row r="843" spans="4:5" x14ac:dyDescent="0.25">
      <c r="D843" s="208"/>
      <c r="E843" s="207"/>
    </row>
    <row r="844" spans="4:5" x14ac:dyDescent="0.25">
      <c r="D844" s="208"/>
      <c r="E844" s="207"/>
    </row>
    <row r="845" spans="4:5" x14ac:dyDescent="0.25">
      <c r="D845" s="208"/>
      <c r="E845" s="207"/>
    </row>
    <row r="846" spans="4:5" x14ac:dyDescent="0.25">
      <c r="D846" s="208"/>
      <c r="E846" s="207"/>
    </row>
    <row r="847" spans="4:5" x14ac:dyDescent="0.25">
      <c r="D847" s="208"/>
      <c r="E847" s="207"/>
    </row>
    <row r="848" spans="4:5" x14ac:dyDescent="0.25">
      <c r="D848" s="208"/>
      <c r="E848" s="207"/>
    </row>
    <row r="849" spans="4:5" x14ac:dyDescent="0.25">
      <c r="D849" s="208"/>
      <c r="E849" s="207"/>
    </row>
    <row r="850" spans="4:5" x14ac:dyDescent="0.25">
      <c r="D850" s="208"/>
      <c r="E850" s="207"/>
    </row>
    <row r="851" spans="4:5" x14ac:dyDescent="0.25">
      <c r="D851" s="208"/>
      <c r="E851" s="207"/>
    </row>
    <row r="852" spans="4:5" x14ac:dyDescent="0.25">
      <c r="D852" s="208"/>
      <c r="E852" s="207"/>
    </row>
    <row r="853" spans="4:5" x14ac:dyDescent="0.25">
      <c r="D853" s="208"/>
      <c r="E853" s="207"/>
    </row>
    <row r="854" spans="4:5" x14ac:dyDescent="0.25">
      <c r="D854" s="208"/>
      <c r="E854" s="207"/>
    </row>
    <row r="855" spans="4:5" x14ac:dyDescent="0.25">
      <c r="D855" s="208"/>
      <c r="E855" s="207"/>
    </row>
    <row r="856" spans="4:5" x14ac:dyDescent="0.25">
      <c r="D856" s="208"/>
      <c r="E856" s="207"/>
    </row>
    <row r="857" spans="4:5" x14ac:dyDescent="0.25">
      <c r="D857" s="208"/>
      <c r="E857" s="207"/>
    </row>
    <row r="858" spans="4:5" x14ac:dyDescent="0.25">
      <c r="D858" s="208"/>
      <c r="E858" s="207"/>
    </row>
    <row r="859" spans="4:5" x14ac:dyDescent="0.25">
      <c r="D859" s="208"/>
      <c r="E859" s="207"/>
    </row>
    <row r="860" spans="4:5" x14ac:dyDescent="0.25">
      <c r="D860" s="208"/>
      <c r="E860" s="207"/>
    </row>
    <row r="861" spans="4:5" x14ac:dyDescent="0.25">
      <c r="D861" s="208"/>
      <c r="E861" s="207"/>
    </row>
    <row r="862" spans="4:5" x14ac:dyDescent="0.25">
      <c r="D862" s="208"/>
      <c r="E862" s="207"/>
    </row>
    <row r="863" spans="4:5" x14ac:dyDescent="0.25">
      <c r="D863" s="208"/>
      <c r="E863" s="207"/>
    </row>
    <row r="864" spans="4:5" x14ac:dyDescent="0.25">
      <c r="D864" s="208"/>
      <c r="E864" s="207"/>
    </row>
    <row r="865" spans="4:5" x14ac:dyDescent="0.25">
      <c r="D865" s="208"/>
      <c r="E865" s="207"/>
    </row>
    <row r="866" spans="4:5" x14ac:dyDescent="0.25">
      <c r="D866" s="208"/>
      <c r="E866" s="207"/>
    </row>
    <row r="867" spans="4:5" x14ac:dyDescent="0.25">
      <c r="D867" s="208"/>
      <c r="E867" s="207"/>
    </row>
    <row r="868" spans="4:5" x14ac:dyDescent="0.25">
      <c r="D868" s="208"/>
      <c r="E868" s="207"/>
    </row>
    <row r="869" spans="4:5" x14ac:dyDescent="0.25">
      <c r="D869" s="208"/>
      <c r="E869" s="207"/>
    </row>
    <row r="870" spans="4:5" x14ac:dyDescent="0.25">
      <c r="D870" s="208"/>
      <c r="E870" s="207"/>
    </row>
    <row r="871" spans="4:5" x14ac:dyDescent="0.25">
      <c r="D871" s="208"/>
      <c r="E871" s="207"/>
    </row>
    <row r="872" spans="4:5" x14ac:dyDescent="0.25">
      <c r="D872" s="208"/>
      <c r="E872" s="207"/>
    </row>
    <row r="873" spans="4:5" x14ac:dyDescent="0.25">
      <c r="D873" s="208"/>
      <c r="E873" s="207"/>
    </row>
    <row r="874" spans="4:5" x14ac:dyDescent="0.25">
      <c r="D874" s="208"/>
      <c r="E874" s="207"/>
    </row>
    <row r="875" spans="4:5" x14ac:dyDescent="0.25">
      <c r="D875" s="208"/>
      <c r="E875" s="207"/>
    </row>
    <row r="876" spans="4:5" x14ac:dyDescent="0.25">
      <c r="D876" s="208"/>
      <c r="E876" s="207"/>
    </row>
    <row r="877" spans="4:5" x14ac:dyDescent="0.25">
      <c r="D877" s="208"/>
      <c r="E877" s="207"/>
    </row>
    <row r="878" spans="4:5" x14ac:dyDescent="0.25">
      <c r="D878" s="208"/>
      <c r="E878" s="207"/>
    </row>
    <row r="879" spans="4:5" x14ac:dyDescent="0.25">
      <c r="D879" s="208"/>
      <c r="E879" s="207"/>
    </row>
    <row r="880" spans="4:5" x14ac:dyDescent="0.25">
      <c r="D880" s="208"/>
      <c r="E880" s="207"/>
    </row>
    <row r="881" spans="4:5" x14ac:dyDescent="0.25">
      <c r="D881" s="208"/>
      <c r="E881" s="207"/>
    </row>
    <row r="882" spans="4:5" x14ac:dyDescent="0.25">
      <c r="D882" s="208"/>
      <c r="E882" s="207"/>
    </row>
    <row r="883" spans="4:5" x14ac:dyDescent="0.25">
      <c r="D883" s="208"/>
      <c r="E883" s="207"/>
    </row>
    <row r="884" spans="4:5" x14ac:dyDescent="0.25">
      <c r="D884" s="208"/>
      <c r="E884" s="207"/>
    </row>
    <row r="885" spans="4:5" x14ac:dyDescent="0.25">
      <c r="D885" s="208"/>
      <c r="E885" s="207"/>
    </row>
    <row r="886" spans="4:5" x14ac:dyDescent="0.25">
      <c r="D886" s="208"/>
      <c r="E886" s="207"/>
    </row>
    <row r="887" spans="4:5" x14ac:dyDescent="0.25">
      <c r="D887" s="208"/>
      <c r="E887" s="207"/>
    </row>
    <row r="888" spans="4:5" x14ac:dyDescent="0.25">
      <c r="D888" s="208"/>
      <c r="E888" s="207"/>
    </row>
    <row r="889" spans="4:5" x14ac:dyDescent="0.25">
      <c r="D889" s="208"/>
      <c r="E889" s="207"/>
    </row>
    <row r="890" spans="4:5" x14ac:dyDescent="0.25">
      <c r="D890" s="208"/>
      <c r="E890" s="207"/>
    </row>
    <row r="891" spans="4:5" x14ac:dyDescent="0.25">
      <c r="D891" s="208"/>
      <c r="E891" s="207"/>
    </row>
    <row r="892" spans="4:5" x14ac:dyDescent="0.25">
      <c r="D892" s="208"/>
      <c r="E892" s="207"/>
    </row>
    <row r="893" spans="4:5" x14ac:dyDescent="0.25">
      <c r="D893" s="208"/>
      <c r="E893" s="207"/>
    </row>
    <row r="894" spans="4:5" x14ac:dyDescent="0.25">
      <c r="D894" s="208"/>
      <c r="E894" s="207"/>
    </row>
    <row r="895" spans="4:5" x14ac:dyDescent="0.25">
      <c r="D895" s="208"/>
      <c r="E895" s="207"/>
    </row>
    <row r="896" spans="4:5" x14ac:dyDescent="0.25">
      <c r="D896" s="208"/>
      <c r="E896" s="207"/>
    </row>
    <row r="897" spans="4:5" x14ac:dyDescent="0.25">
      <c r="D897" s="208"/>
      <c r="E897" s="207"/>
    </row>
    <row r="898" spans="4:5" x14ac:dyDescent="0.25">
      <c r="D898" s="208"/>
      <c r="E898" s="207"/>
    </row>
    <row r="899" spans="4:5" x14ac:dyDescent="0.25">
      <c r="D899" s="208"/>
      <c r="E899" s="207"/>
    </row>
    <row r="900" spans="4:5" x14ac:dyDescent="0.25">
      <c r="D900" s="208"/>
      <c r="E900" s="207"/>
    </row>
    <row r="901" spans="4:5" x14ac:dyDescent="0.25">
      <c r="D901" s="208"/>
      <c r="E901" s="207"/>
    </row>
    <row r="902" spans="4:5" x14ac:dyDescent="0.25">
      <c r="D902" s="208"/>
      <c r="E902" s="207"/>
    </row>
    <row r="903" spans="4:5" x14ac:dyDescent="0.25">
      <c r="D903" s="208"/>
      <c r="E903" s="207"/>
    </row>
    <row r="904" spans="4:5" x14ac:dyDescent="0.25">
      <c r="D904" s="208"/>
      <c r="E904" s="207"/>
    </row>
    <row r="905" spans="4:5" x14ac:dyDescent="0.25">
      <c r="D905" s="208"/>
      <c r="E905" s="207"/>
    </row>
    <row r="906" spans="4:5" x14ac:dyDescent="0.25">
      <c r="D906" s="208"/>
      <c r="E906" s="207"/>
    </row>
    <row r="907" spans="4:5" x14ac:dyDescent="0.25">
      <c r="D907" s="208"/>
      <c r="E907" s="207"/>
    </row>
    <row r="908" spans="4:5" x14ac:dyDescent="0.25">
      <c r="D908" s="208"/>
      <c r="E908" s="207"/>
    </row>
    <row r="909" spans="4:5" x14ac:dyDescent="0.25">
      <c r="D909" s="208"/>
      <c r="E909" s="207"/>
    </row>
    <row r="910" spans="4:5" x14ac:dyDescent="0.25">
      <c r="D910" s="208"/>
      <c r="E910" s="207"/>
    </row>
    <row r="911" spans="4:5" x14ac:dyDescent="0.25">
      <c r="D911" s="208"/>
      <c r="E911" s="207"/>
    </row>
    <row r="912" spans="4:5" x14ac:dyDescent="0.25">
      <c r="D912" s="208"/>
      <c r="E912" s="207"/>
    </row>
    <row r="913" spans="4:5" x14ac:dyDescent="0.25">
      <c r="D913" s="208"/>
      <c r="E913" s="207"/>
    </row>
    <row r="914" spans="4:5" x14ac:dyDescent="0.25">
      <c r="D914" s="208"/>
      <c r="E914" s="207"/>
    </row>
    <row r="915" spans="4:5" x14ac:dyDescent="0.25">
      <c r="D915" s="208"/>
      <c r="E915" s="207"/>
    </row>
    <row r="916" spans="4:5" x14ac:dyDescent="0.25">
      <c r="D916" s="208"/>
      <c r="E916" s="207"/>
    </row>
    <row r="917" spans="4:5" x14ac:dyDescent="0.25">
      <c r="D917" s="208"/>
      <c r="E917" s="207"/>
    </row>
    <row r="918" spans="4:5" x14ac:dyDescent="0.25">
      <c r="D918" s="208"/>
      <c r="E918" s="207"/>
    </row>
    <row r="919" spans="4:5" x14ac:dyDescent="0.25">
      <c r="D919" s="208"/>
      <c r="E919" s="207"/>
    </row>
    <row r="920" spans="4:5" x14ac:dyDescent="0.25">
      <c r="D920" s="208"/>
      <c r="E920" s="207"/>
    </row>
    <row r="921" spans="4:5" x14ac:dyDescent="0.25">
      <c r="D921" s="208"/>
      <c r="E921" s="207"/>
    </row>
    <row r="922" spans="4:5" x14ac:dyDescent="0.25">
      <c r="D922" s="208"/>
      <c r="E922" s="207"/>
    </row>
    <row r="923" spans="4:5" x14ac:dyDescent="0.25">
      <c r="D923" s="208"/>
      <c r="E923" s="207"/>
    </row>
    <row r="924" spans="4:5" x14ac:dyDescent="0.25">
      <c r="D924" s="208"/>
      <c r="E924" s="207"/>
    </row>
    <row r="925" spans="4:5" x14ac:dyDescent="0.25">
      <c r="D925" s="208"/>
      <c r="E925" s="207"/>
    </row>
    <row r="926" spans="4:5" x14ac:dyDescent="0.25">
      <c r="D926" s="208"/>
      <c r="E926" s="207"/>
    </row>
    <row r="927" spans="4:5" x14ac:dyDescent="0.25">
      <c r="D927" s="208"/>
      <c r="E927" s="207"/>
    </row>
    <row r="928" spans="4:5" x14ac:dyDescent="0.25">
      <c r="D928" s="208"/>
      <c r="E928" s="207"/>
    </row>
    <row r="929" spans="4:5" x14ac:dyDescent="0.25">
      <c r="D929" s="208"/>
      <c r="E929" s="207"/>
    </row>
    <row r="930" spans="4:5" x14ac:dyDescent="0.25">
      <c r="D930" s="208"/>
      <c r="E930" s="207"/>
    </row>
    <row r="931" spans="4:5" x14ac:dyDescent="0.25">
      <c r="D931" s="208"/>
      <c r="E931" s="207"/>
    </row>
    <row r="932" spans="4:5" x14ac:dyDescent="0.25">
      <c r="D932" s="208"/>
      <c r="E932" s="207"/>
    </row>
    <row r="933" spans="4:5" x14ac:dyDescent="0.25">
      <c r="D933" s="208"/>
      <c r="E933" s="207"/>
    </row>
    <row r="934" spans="4:5" x14ac:dyDescent="0.25">
      <c r="D934" s="208"/>
      <c r="E934" s="207"/>
    </row>
    <row r="935" spans="4:5" x14ac:dyDescent="0.25">
      <c r="D935" s="208"/>
      <c r="E935" s="207"/>
    </row>
    <row r="936" spans="4:5" x14ac:dyDescent="0.25">
      <c r="D936" s="208"/>
      <c r="E936" s="207"/>
    </row>
    <row r="937" spans="4:5" x14ac:dyDescent="0.25">
      <c r="D937" s="208"/>
      <c r="E937" s="207"/>
    </row>
    <row r="938" spans="4:5" x14ac:dyDescent="0.25">
      <c r="D938" s="208"/>
      <c r="E938" s="207"/>
    </row>
    <row r="939" spans="4:5" x14ac:dyDescent="0.25">
      <c r="D939" s="208"/>
      <c r="E939" s="207"/>
    </row>
    <row r="940" spans="4:5" x14ac:dyDescent="0.25">
      <c r="D940" s="208"/>
      <c r="E940" s="207"/>
    </row>
    <row r="941" spans="4:5" x14ac:dyDescent="0.25">
      <c r="D941" s="208"/>
      <c r="E941" s="207"/>
    </row>
    <row r="942" spans="4:5" x14ac:dyDescent="0.25">
      <c r="D942" s="208"/>
      <c r="E942" s="207"/>
    </row>
    <row r="943" spans="4:5" x14ac:dyDescent="0.25">
      <c r="D943" s="208"/>
      <c r="E943" s="207"/>
    </row>
    <row r="944" spans="4:5" x14ac:dyDescent="0.25">
      <c r="D944" s="208"/>
      <c r="E944" s="207"/>
    </row>
    <row r="945" spans="4:5" x14ac:dyDescent="0.25">
      <c r="D945" s="208"/>
      <c r="E945" s="207"/>
    </row>
    <row r="946" spans="4:5" x14ac:dyDescent="0.25">
      <c r="D946" s="208"/>
      <c r="E946" s="207"/>
    </row>
    <row r="947" spans="4:5" x14ac:dyDescent="0.25">
      <c r="D947" s="208"/>
      <c r="E947" s="207"/>
    </row>
    <row r="948" spans="4:5" x14ac:dyDescent="0.25">
      <c r="D948" s="208"/>
      <c r="E948" s="207"/>
    </row>
    <row r="949" spans="4:5" x14ac:dyDescent="0.25">
      <c r="D949" s="208"/>
      <c r="E949" s="207"/>
    </row>
    <row r="950" spans="4:5" x14ac:dyDescent="0.25">
      <c r="D950" s="208"/>
      <c r="E950" s="207"/>
    </row>
    <row r="951" spans="4:5" x14ac:dyDescent="0.25">
      <c r="D951" s="208"/>
      <c r="E951" s="207"/>
    </row>
    <row r="952" spans="4:5" x14ac:dyDescent="0.25">
      <c r="D952" s="208"/>
      <c r="E952" s="207"/>
    </row>
    <row r="953" spans="4:5" x14ac:dyDescent="0.25">
      <c r="D953" s="208"/>
      <c r="E953" s="207"/>
    </row>
    <row r="954" spans="4:5" x14ac:dyDescent="0.25">
      <c r="D954" s="208"/>
      <c r="E954" s="207"/>
    </row>
    <row r="955" spans="4:5" x14ac:dyDescent="0.25">
      <c r="D955" s="208"/>
      <c r="E955" s="207"/>
    </row>
    <row r="956" spans="4:5" x14ac:dyDescent="0.25">
      <c r="D956" s="208"/>
      <c r="E956" s="207"/>
    </row>
    <row r="957" spans="4:5" x14ac:dyDescent="0.25">
      <c r="D957" s="208"/>
      <c r="E957" s="207"/>
    </row>
    <row r="958" spans="4:5" x14ac:dyDescent="0.25">
      <c r="D958" s="208"/>
      <c r="E958" s="207"/>
    </row>
    <row r="959" spans="4:5" x14ac:dyDescent="0.25">
      <c r="D959" s="208"/>
      <c r="E959" s="207"/>
    </row>
    <row r="960" spans="4:5" x14ac:dyDescent="0.25">
      <c r="D960" s="208"/>
      <c r="E960" s="207"/>
    </row>
    <row r="961" spans="4:5" x14ac:dyDescent="0.25">
      <c r="D961" s="208"/>
      <c r="E961" s="207"/>
    </row>
    <row r="962" spans="4:5" x14ac:dyDescent="0.25">
      <c r="D962" s="208"/>
      <c r="E962" s="207"/>
    </row>
    <row r="963" spans="4:5" x14ac:dyDescent="0.25">
      <c r="D963" s="208"/>
      <c r="E963" s="207"/>
    </row>
    <row r="964" spans="4:5" x14ac:dyDescent="0.25">
      <c r="D964" s="208"/>
      <c r="E964" s="207"/>
    </row>
    <row r="965" spans="4:5" x14ac:dyDescent="0.25">
      <c r="D965" s="208"/>
      <c r="E965" s="207"/>
    </row>
    <row r="966" spans="4:5" x14ac:dyDescent="0.25">
      <c r="D966" s="208"/>
      <c r="E966" s="207"/>
    </row>
    <row r="967" spans="4:5" x14ac:dyDescent="0.25">
      <c r="D967" s="208"/>
      <c r="E967" s="207"/>
    </row>
    <row r="968" spans="4:5" x14ac:dyDescent="0.25">
      <c r="D968" s="208"/>
      <c r="E968" s="207"/>
    </row>
    <row r="969" spans="4:5" x14ac:dyDescent="0.25">
      <c r="D969" s="208"/>
      <c r="E969" s="207"/>
    </row>
    <row r="970" spans="4:5" x14ac:dyDescent="0.25">
      <c r="D970" s="208"/>
      <c r="E970" s="207"/>
    </row>
    <row r="971" spans="4:5" x14ac:dyDescent="0.25">
      <c r="D971" s="208"/>
      <c r="E971" s="207"/>
    </row>
    <row r="972" spans="4:5" x14ac:dyDescent="0.25">
      <c r="D972" s="208"/>
      <c r="E972" s="207"/>
    </row>
    <row r="973" spans="4:5" x14ac:dyDescent="0.25">
      <c r="D973" s="208"/>
      <c r="E973" s="207"/>
    </row>
    <row r="974" spans="4:5" x14ac:dyDescent="0.25">
      <c r="D974" s="208"/>
      <c r="E974" s="207"/>
    </row>
    <row r="975" spans="4:5" x14ac:dyDescent="0.25">
      <c r="D975" s="208"/>
      <c r="E975" s="207"/>
    </row>
    <row r="976" spans="4:5" x14ac:dyDescent="0.25">
      <c r="D976" s="208"/>
      <c r="E976" s="207"/>
    </row>
    <row r="977" spans="4:5" x14ac:dyDescent="0.25">
      <c r="D977" s="208"/>
      <c r="E977" s="207"/>
    </row>
    <row r="978" spans="4:5" x14ac:dyDescent="0.25">
      <c r="D978" s="208"/>
      <c r="E978" s="207"/>
    </row>
    <row r="979" spans="4:5" x14ac:dyDescent="0.25">
      <c r="D979" s="208"/>
      <c r="E979" s="207"/>
    </row>
    <row r="980" spans="4:5" x14ac:dyDescent="0.25">
      <c r="D980" s="208"/>
      <c r="E980" s="207"/>
    </row>
    <row r="981" spans="4:5" x14ac:dyDescent="0.25">
      <c r="D981" s="208"/>
      <c r="E981" s="207"/>
    </row>
    <row r="982" spans="4:5" x14ac:dyDescent="0.25">
      <c r="D982" s="208"/>
      <c r="E982" s="207"/>
    </row>
    <row r="983" spans="4:5" x14ac:dyDescent="0.25">
      <c r="D983" s="208"/>
      <c r="E983" s="207"/>
    </row>
    <row r="984" spans="4:5" x14ac:dyDescent="0.25">
      <c r="D984" s="208"/>
      <c r="E984" s="207"/>
    </row>
    <row r="985" spans="4:5" x14ac:dyDescent="0.25">
      <c r="D985" s="208"/>
      <c r="E985" s="207"/>
    </row>
    <row r="986" spans="4:5" x14ac:dyDescent="0.25">
      <c r="D986" s="208"/>
      <c r="E986" s="207"/>
    </row>
    <row r="987" spans="4:5" x14ac:dyDescent="0.25">
      <c r="D987" s="208"/>
      <c r="E987" s="207"/>
    </row>
    <row r="988" spans="4:5" x14ac:dyDescent="0.25">
      <c r="D988" s="208"/>
      <c r="E988" s="207"/>
    </row>
    <row r="989" spans="4:5" x14ac:dyDescent="0.25">
      <c r="D989" s="208"/>
      <c r="E989" s="207"/>
    </row>
    <row r="990" spans="4:5" x14ac:dyDescent="0.25">
      <c r="D990" s="208"/>
      <c r="E990" s="207"/>
    </row>
    <row r="991" spans="4:5" x14ac:dyDescent="0.25">
      <c r="D991" s="208"/>
      <c r="E991" s="207"/>
    </row>
    <row r="992" spans="4:5" x14ac:dyDescent="0.25">
      <c r="D992" s="208"/>
      <c r="E992" s="207"/>
    </row>
    <row r="993" spans="4:5" x14ac:dyDescent="0.25">
      <c r="D993" s="208"/>
      <c r="E993" s="207"/>
    </row>
    <row r="994" spans="4:5" x14ac:dyDescent="0.25">
      <c r="D994" s="208"/>
      <c r="E994" s="207"/>
    </row>
    <row r="995" spans="4:5" x14ac:dyDescent="0.25">
      <c r="D995" s="208"/>
      <c r="E995" s="207"/>
    </row>
    <row r="996" spans="4:5" x14ac:dyDescent="0.25">
      <c r="D996" s="208"/>
      <c r="E996" s="207"/>
    </row>
    <row r="997" spans="4:5" x14ac:dyDescent="0.25">
      <c r="D997" s="208"/>
      <c r="E997" s="207"/>
    </row>
    <row r="998" spans="4:5" x14ac:dyDescent="0.25">
      <c r="D998" s="208"/>
      <c r="E998" s="207"/>
    </row>
    <row r="999" spans="4:5" x14ac:dyDescent="0.25">
      <c r="D999" s="208"/>
      <c r="E999" s="207"/>
    </row>
    <row r="1000" spans="4:5" x14ac:dyDescent="0.25">
      <c r="D1000" s="208"/>
      <c r="E1000" s="207"/>
    </row>
    <row r="1001" spans="4:5" x14ac:dyDescent="0.25">
      <c r="D1001" s="208"/>
      <c r="E1001" s="207"/>
    </row>
    <row r="1002" spans="4:5" x14ac:dyDescent="0.25">
      <c r="D1002" s="208"/>
      <c r="E1002" s="207"/>
    </row>
    <row r="1003" spans="4:5" x14ac:dyDescent="0.25">
      <c r="D1003" s="208"/>
      <c r="E1003" s="207"/>
    </row>
    <row r="1004" spans="4:5" x14ac:dyDescent="0.25">
      <c r="D1004" s="208"/>
      <c r="E1004" s="207"/>
    </row>
    <row r="1005" spans="4:5" x14ac:dyDescent="0.25">
      <c r="D1005" s="208"/>
      <c r="E1005" s="207"/>
    </row>
    <row r="1006" spans="4:5" x14ac:dyDescent="0.25">
      <c r="D1006" s="208"/>
      <c r="E1006" s="207"/>
    </row>
    <row r="1007" spans="4:5" x14ac:dyDescent="0.25">
      <c r="D1007" s="208"/>
      <c r="E1007" s="207"/>
    </row>
    <row r="1008" spans="4:5" x14ac:dyDescent="0.25">
      <c r="D1008" s="208"/>
      <c r="E1008" s="207"/>
    </row>
    <row r="1009" spans="4:5" x14ac:dyDescent="0.25">
      <c r="D1009" s="208"/>
      <c r="E1009" s="207"/>
    </row>
    <row r="1010" spans="4:5" x14ac:dyDescent="0.25">
      <c r="D1010" s="208"/>
      <c r="E1010" s="207"/>
    </row>
    <row r="1011" spans="4:5" x14ac:dyDescent="0.25">
      <c r="D1011" s="208"/>
      <c r="E1011" s="207"/>
    </row>
    <row r="1012" spans="4:5" x14ac:dyDescent="0.25">
      <c r="D1012" s="208"/>
      <c r="E1012" s="207"/>
    </row>
    <row r="1013" spans="4:5" x14ac:dyDescent="0.25">
      <c r="D1013" s="208"/>
      <c r="E1013" s="207"/>
    </row>
    <row r="1014" spans="4:5" x14ac:dyDescent="0.25">
      <c r="D1014" s="208"/>
      <c r="E1014" s="207"/>
    </row>
    <row r="1015" spans="4:5" x14ac:dyDescent="0.25">
      <c r="D1015" s="208"/>
      <c r="E1015" s="207"/>
    </row>
    <row r="1016" spans="4:5" x14ac:dyDescent="0.25">
      <c r="D1016" s="208"/>
      <c r="E1016" s="207"/>
    </row>
    <row r="1017" spans="4:5" x14ac:dyDescent="0.25">
      <c r="D1017" s="208"/>
      <c r="E1017" s="207"/>
    </row>
    <row r="1018" spans="4:5" x14ac:dyDescent="0.25">
      <c r="D1018" s="208"/>
      <c r="E1018" s="207"/>
    </row>
    <row r="1019" spans="4:5" x14ac:dyDescent="0.25">
      <c r="D1019" s="208"/>
      <c r="E1019" s="207"/>
    </row>
    <row r="1020" spans="4:5" x14ac:dyDescent="0.25">
      <c r="D1020" s="208"/>
      <c r="E1020" s="207"/>
    </row>
    <row r="1021" spans="4:5" x14ac:dyDescent="0.25">
      <c r="D1021" s="208"/>
      <c r="E1021" s="207"/>
    </row>
    <row r="1022" spans="4:5" x14ac:dyDescent="0.25">
      <c r="D1022" s="208"/>
      <c r="E1022" s="207"/>
    </row>
    <row r="1023" spans="4:5" x14ac:dyDescent="0.25">
      <c r="D1023" s="208"/>
      <c r="E1023" s="207"/>
    </row>
    <row r="1024" spans="4:5" x14ac:dyDescent="0.25">
      <c r="D1024" s="208"/>
      <c r="E1024" s="207"/>
    </row>
    <row r="1025" spans="4:5" x14ac:dyDescent="0.25">
      <c r="D1025" s="208"/>
      <c r="E1025" s="207"/>
    </row>
    <row r="1026" spans="4:5" x14ac:dyDescent="0.25">
      <c r="D1026" s="208"/>
      <c r="E1026" s="207"/>
    </row>
    <row r="1027" spans="4:5" x14ac:dyDescent="0.25">
      <c r="D1027" s="208"/>
      <c r="E1027" s="207"/>
    </row>
    <row r="1028" spans="4:5" x14ac:dyDescent="0.25">
      <c r="D1028" s="208"/>
      <c r="E1028" s="207"/>
    </row>
    <row r="1029" spans="4:5" x14ac:dyDescent="0.25">
      <c r="D1029" s="208"/>
      <c r="E1029" s="207"/>
    </row>
    <row r="1030" spans="4:5" x14ac:dyDescent="0.25">
      <c r="D1030" s="208"/>
      <c r="E1030" s="207"/>
    </row>
    <row r="1031" spans="4:5" x14ac:dyDescent="0.25">
      <c r="D1031" s="208"/>
      <c r="E1031" s="207"/>
    </row>
    <row r="1032" spans="4:5" x14ac:dyDescent="0.25">
      <c r="D1032" s="208"/>
      <c r="E1032" s="207"/>
    </row>
    <row r="1033" spans="4:5" x14ac:dyDescent="0.25">
      <c r="D1033" s="208"/>
      <c r="E1033" s="207"/>
    </row>
    <row r="1034" spans="4:5" x14ac:dyDescent="0.25">
      <c r="D1034" s="208"/>
      <c r="E1034" s="207"/>
    </row>
    <row r="1035" spans="4:5" x14ac:dyDescent="0.25">
      <c r="D1035" s="208"/>
      <c r="E1035" s="207"/>
    </row>
    <row r="1036" spans="4:5" x14ac:dyDescent="0.25">
      <c r="D1036" s="208"/>
      <c r="E1036" s="207"/>
    </row>
    <row r="1037" spans="4:5" x14ac:dyDescent="0.25">
      <c r="D1037" s="208"/>
      <c r="E1037" s="207"/>
    </row>
    <row r="1038" spans="4:5" x14ac:dyDescent="0.25">
      <c r="D1038" s="208"/>
      <c r="E1038" s="207"/>
    </row>
    <row r="1039" spans="4:5" x14ac:dyDescent="0.25">
      <c r="D1039" s="208"/>
      <c r="E1039" s="207"/>
    </row>
    <row r="1040" spans="4:5" x14ac:dyDescent="0.25">
      <c r="D1040" s="208"/>
      <c r="E1040" s="207"/>
    </row>
    <row r="1041" spans="4:5" x14ac:dyDescent="0.25">
      <c r="D1041" s="208"/>
      <c r="E1041" s="207"/>
    </row>
    <row r="1042" spans="4:5" x14ac:dyDescent="0.25">
      <c r="D1042" s="208"/>
      <c r="E1042" s="207"/>
    </row>
    <row r="1043" spans="4:5" x14ac:dyDescent="0.25">
      <c r="D1043" s="208"/>
      <c r="E1043" s="207"/>
    </row>
    <row r="1044" spans="4:5" x14ac:dyDescent="0.25">
      <c r="D1044" s="208"/>
      <c r="E1044" s="207"/>
    </row>
    <row r="1045" spans="4:5" x14ac:dyDescent="0.25">
      <c r="D1045" s="208"/>
      <c r="E1045" s="207"/>
    </row>
    <row r="1046" spans="4:5" x14ac:dyDescent="0.25">
      <c r="D1046" s="208"/>
      <c r="E1046" s="207"/>
    </row>
    <row r="1047" spans="4:5" x14ac:dyDescent="0.25">
      <c r="D1047" s="208"/>
      <c r="E1047" s="207"/>
    </row>
    <row r="1048" spans="4:5" x14ac:dyDescent="0.25">
      <c r="D1048" s="208"/>
      <c r="E1048" s="207"/>
    </row>
    <row r="1049" spans="4:5" x14ac:dyDescent="0.25">
      <c r="D1049" s="208"/>
      <c r="E1049" s="207"/>
    </row>
    <row r="1050" spans="4:5" x14ac:dyDescent="0.25">
      <c r="D1050" s="208"/>
      <c r="E1050" s="207"/>
    </row>
    <row r="1051" spans="4:5" x14ac:dyDescent="0.25">
      <c r="D1051" s="208"/>
      <c r="E1051" s="207"/>
    </row>
    <row r="1052" spans="4:5" x14ac:dyDescent="0.25">
      <c r="D1052" s="208"/>
      <c r="E1052" s="207"/>
    </row>
    <row r="1053" spans="4:5" x14ac:dyDescent="0.25">
      <c r="D1053" s="208"/>
      <c r="E1053" s="207"/>
    </row>
    <row r="1054" spans="4:5" x14ac:dyDescent="0.25">
      <c r="D1054" s="208"/>
      <c r="E1054" s="207"/>
    </row>
    <row r="1055" spans="4:5" x14ac:dyDescent="0.25">
      <c r="D1055" s="208"/>
      <c r="E1055" s="207"/>
    </row>
    <row r="1056" spans="4:5" x14ac:dyDescent="0.25">
      <c r="D1056" s="208"/>
      <c r="E1056" s="207"/>
    </row>
    <row r="1057" spans="4:5" x14ac:dyDescent="0.25">
      <c r="D1057" s="208"/>
      <c r="E1057" s="207"/>
    </row>
    <row r="1058" spans="4:5" x14ac:dyDescent="0.25">
      <c r="D1058" s="208"/>
      <c r="E1058" s="207"/>
    </row>
    <row r="1059" spans="4:5" x14ac:dyDescent="0.25">
      <c r="D1059" s="208"/>
      <c r="E1059" s="207"/>
    </row>
    <row r="1060" spans="4:5" x14ac:dyDescent="0.25">
      <c r="D1060" s="208"/>
      <c r="E1060" s="207"/>
    </row>
    <row r="1061" spans="4:5" x14ac:dyDescent="0.25">
      <c r="D1061" s="208"/>
      <c r="E1061" s="207"/>
    </row>
    <row r="1062" spans="4:5" x14ac:dyDescent="0.25">
      <c r="D1062" s="208"/>
      <c r="E1062" s="207"/>
    </row>
    <row r="1063" spans="4:5" x14ac:dyDescent="0.25">
      <c r="D1063" s="208"/>
      <c r="E1063" s="207"/>
    </row>
    <row r="1064" spans="4:5" x14ac:dyDescent="0.25">
      <c r="D1064" s="208"/>
      <c r="E1064" s="207"/>
    </row>
    <row r="1065" spans="4:5" x14ac:dyDescent="0.25">
      <c r="D1065" s="208"/>
      <c r="E1065" s="207"/>
    </row>
    <row r="1066" spans="4:5" x14ac:dyDescent="0.25">
      <c r="D1066" s="208"/>
      <c r="E1066" s="207"/>
    </row>
    <row r="1067" spans="4:5" x14ac:dyDescent="0.25">
      <c r="D1067" s="208"/>
      <c r="E1067" s="207"/>
    </row>
    <row r="1068" spans="4:5" x14ac:dyDescent="0.25">
      <c r="D1068" s="208"/>
      <c r="E1068" s="207"/>
    </row>
    <row r="1069" spans="4:5" x14ac:dyDescent="0.25">
      <c r="D1069" s="208"/>
      <c r="E1069" s="207"/>
    </row>
    <row r="1070" spans="4:5" x14ac:dyDescent="0.25">
      <c r="D1070" s="208"/>
      <c r="E1070" s="207"/>
    </row>
    <row r="1071" spans="4:5" x14ac:dyDescent="0.25">
      <c r="D1071" s="208"/>
      <c r="E1071" s="207"/>
    </row>
    <row r="1072" spans="4:5" x14ac:dyDescent="0.25">
      <c r="D1072" s="208"/>
      <c r="E1072" s="207"/>
    </row>
    <row r="1073" spans="4:5" x14ac:dyDescent="0.25">
      <c r="D1073" s="208"/>
      <c r="E1073" s="207"/>
    </row>
    <row r="1074" spans="4:5" x14ac:dyDescent="0.25">
      <c r="D1074" s="208"/>
      <c r="E1074" s="207"/>
    </row>
    <row r="1075" spans="4:5" x14ac:dyDescent="0.25">
      <c r="D1075" s="208"/>
      <c r="E1075" s="207"/>
    </row>
    <row r="1076" spans="4:5" x14ac:dyDescent="0.25">
      <c r="D1076" s="208"/>
      <c r="E1076" s="207"/>
    </row>
    <row r="1077" spans="4:5" x14ac:dyDescent="0.25">
      <c r="D1077" s="208"/>
      <c r="E1077" s="207"/>
    </row>
    <row r="1078" spans="4:5" x14ac:dyDescent="0.25">
      <c r="D1078" s="208"/>
      <c r="E1078" s="207"/>
    </row>
  </sheetData>
  <sheetProtection algorithmName="SHA-512" hashValue="jlghCXx785JDMiTytH+6lPpvutoOggPhpAV2bwFQ1wzZUd98GLlW+zB0+Bf1BzCxLkzsy1GkR2JVPWb/rgRgGA==" saltValue="2woAgyNXDeA3QwIdZv0TNw==" spinCount="100000" sheet="1" objects="1" scenarios="1"/>
  <mergeCells count="45">
    <mergeCell ref="I13:J13"/>
    <mergeCell ref="I27:J27"/>
    <mergeCell ref="A20:E20"/>
    <mergeCell ref="F20:G20"/>
    <mergeCell ref="I20:J20"/>
    <mergeCell ref="F108:H108"/>
    <mergeCell ref="A5:J5"/>
    <mergeCell ref="F72:H72"/>
    <mergeCell ref="F80:H80"/>
    <mergeCell ref="A80:E80"/>
    <mergeCell ref="A72:E72"/>
    <mergeCell ref="A34:E34"/>
    <mergeCell ref="A27:E27"/>
    <mergeCell ref="A64:E64"/>
    <mergeCell ref="A13:E13"/>
    <mergeCell ref="F34:H34"/>
    <mergeCell ref="F43:H43"/>
    <mergeCell ref="F64:H64"/>
    <mergeCell ref="F13:G13"/>
    <mergeCell ref="F50:H50"/>
    <mergeCell ref="F57:H57"/>
    <mergeCell ref="A178:E178"/>
    <mergeCell ref="F178:H178"/>
    <mergeCell ref="A155:E155"/>
    <mergeCell ref="F155:H155"/>
    <mergeCell ref="A162:E162"/>
    <mergeCell ref="F162:H162"/>
    <mergeCell ref="A170:E170"/>
    <mergeCell ref="F170:H170"/>
    <mergeCell ref="B4:C4"/>
    <mergeCell ref="A139:E139"/>
    <mergeCell ref="F139:H139"/>
    <mergeCell ref="A147:E147"/>
    <mergeCell ref="F147:H147"/>
    <mergeCell ref="A116:E116"/>
    <mergeCell ref="F116:H116"/>
    <mergeCell ref="A124:E124"/>
    <mergeCell ref="F124:H124"/>
    <mergeCell ref="A131:E131"/>
    <mergeCell ref="F131:H131"/>
    <mergeCell ref="A91:E91"/>
    <mergeCell ref="F91:H91"/>
    <mergeCell ref="A98:E98"/>
    <mergeCell ref="F98:H98"/>
    <mergeCell ref="A108:E108"/>
  </mergeCells>
  <phoneticPr fontId="10" type="noConversion"/>
  <pageMargins left="0.25" right="0.25" top="0.75" bottom="0.75" header="0.3" footer="0.3"/>
  <pageSetup scale="61" orientation="landscape" r:id="rId1"/>
  <colBreaks count="1" manualBreakCount="1">
    <brk id="10" max="178" man="1"/>
  </colBreaks>
  <ignoredErrors>
    <ignoredError sqref="I43 I91 I64 I124 K156:O161 K171:O177 K132:O138 K109:O115 K58:O63 K21:O26 K7:O12 P7:P12 P21:P26 E51:E53 P14:P19 P28:P30 P31:P33 P71 P93:P97 P132:P138 P156:P161 P163:P169 P171:P177 P140:P146 P148:P154 P35:P42" unlockedFormula="1"/>
    <ignoredError sqref="N19:O19 K19:M19 K14:O18 K44:O49 K35:O42 K28:O33 K51:O56 K82:O85 K81:O81 K86:O90 K65:O71 K74:O79 K99:O107 K92:O97 K125:O130 K117:O123 K148:O154 K140:O146 K163:O169 P20 P13 P27 P43:P50 P51:P70 P72:P73 P81:P90 P92 P99:P114 P115:P123 P125:P130 P76:P78 P139 P147 P155 P34 L73:O73" formula="1" unlockedFormula="1"/>
    <ignoredError sqref="K13:O13 K20:O20 K27:O27 K57:O57 K34:O34 K43:O43 K50:O50 K64:O64 K98:O98 K108:O108 K80:O80 K72:O72 K91:O91 K116:O116 K124:O124 K131:O131 K139:O139 K147:O147 K155:O155 K162:P162 K170:P170 P74:P75 P91 P98 P124 P131 P79:P80"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C7D8F-7FE7-4C59-A0A8-A1A68EEFE60E}">
  <sheetPr>
    <tabColor theme="0"/>
  </sheetPr>
  <dimension ref="A1:I138"/>
  <sheetViews>
    <sheetView tabSelected="1" topLeftCell="A69" zoomScale="130" zoomScaleNormal="130" workbookViewId="0">
      <selection activeCell="D73" sqref="D73"/>
    </sheetView>
  </sheetViews>
  <sheetFormatPr defaultRowHeight="15" x14ac:dyDescent="0.25"/>
  <cols>
    <col min="1" max="1" width="9.7109375" customWidth="1"/>
    <col min="2" max="2" width="19.140625" customWidth="1"/>
    <col min="3" max="3" width="52.140625" customWidth="1"/>
    <col min="4" max="4" width="33.28515625" customWidth="1"/>
    <col min="5" max="5" width="20.140625" hidden="1" customWidth="1"/>
    <col min="6" max="9" width="0" hidden="1" customWidth="1"/>
  </cols>
  <sheetData>
    <row r="1" spans="1:5" s="3" customFormat="1" ht="15.75" customHeight="1" x14ac:dyDescent="0.25">
      <c r="A1" s="23" t="s">
        <v>227</v>
      </c>
      <c r="B1" s="20"/>
      <c r="C1" s="20"/>
      <c r="D1" s="20"/>
    </row>
    <row r="2" spans="1:5" s="3" customFormat="1" ht="15.75" customHeight="1" x14ac:dyDescent="0.25">
      <c r="A2" s="23" t="s">
        <v>21</v>
      </c>
      <c r="B2" s="20"/>
      <c r="C2" s="20"/>
      <c r="D2" s="20"/>
    </row>
    <row r="3" spans="1:5" s="3" customFormat="1" ht="15.75" customHeight="1" x14ac:dyDescent="0.25">
      <c r="A3" s="23"/>
      <c r="B3" s="20"/>
      <c r="C3" s="20"/>
      <c r="D3" s="20"/>
    </row>
    <row r="4" spans="1:5" s="3" customFormat="1" ht="15.75" x14ac:dyDescent="0.25">
      <c r="A4" s="25" t="s">
        <v>22</v>
      </c>
      <c r="B4" s="311">
        <f>'Helium Price'!B4</f>
        <v>0</v>
      </c>
      <c r="C4" s="292"/>
      <c r="D4" s="20"/>
    </row>
    <row r="5" spans="1:5" s="3" customFormat="1" ht="41.25" customHeight="1" x14ac:dyDescent="0.25">
      <c r="A5" s="316" t="s">
        <v>23</v>
      </c>
      <c r="B5" s="316"/>
      <c r="C5" s="316"/>
      <c r="D5" s="316"/>
    </row>
    <row r="6" spans="1:5" ht="31.5" x14ac:dyDescent="0.25">
      <c r="A6" s="28" t="s">
        <v>0</v>
      </c>
      <c r="B6" s="225" t="s">
        <v>193</v>
      </c>
      <c r="C6" s="28" t="s">
        <v>6</v>
      </c>
      <c r="D6" s="28" t="s">
        <v>25</v>
      </c>
    </row>
    <row r="7" spans="1:5" x14ac:dyDescent="0.25">
      <c r="A7" s="29" t="s">
        <v>8</v>
      </c>
      <c r="B7" s="96" t="s">
        <v>187</v>
      </c>
      <c r="C7" s="29" t="s">
        <v>151</v>
      </c>
      <c r="D7" s="35">
        <f>'Helium Price'!O7+'Delivery Charge '!S7+'Other Pricing '!K13</f>
        <v>0</v>
      </c>
    </row>
    <row r="8" spans="1:5" x14ac:dyDescent="0.25">
      <c r="A8" s="29" t="s">
        <v>8</v>
      </c>
      <c r="B8" s="96" t="s">
        <v>187</v>
      </c>
      <c r="C8" s="29" t="s">
        <v>152</v>
      </c>
      <c r="D8" s="35">
        <f>'Helium Price'!P7+'Delivery Charge '!T7+'Other Pricing '!L13</f>
        <v>0</v>
      </c>
    </row>
    <row r="9" spans="1:5" x14ac:dyDescent="0.25">
      <c r="A9" s="29" t="s">
        <v>8</v>
      </c>
      <c r="B9" s="96" t="s">
        <v>187</v>
      </c>
      <c r="C9" s="29" t="s">
        <v>153</v>
      </c>
      <c r="D9" s="35">
        <f>'Helium Price'!Q7+'Delivery Charge '!U7+'Other Pricing '!M13</f>
        <v>0</v>
      </c>
    </row>
    <row r="10" spans="1:5" x14ac:dyDescent="0.25">
      <c r="A10" s="29" t="s">
        <v>8</v>
      </c>
      <c r="B10" s="96" t="s">
        <v>187</v>
      </c>
      <c r="C10" s="29" t="s">
        <v>155</v>
      </c>
      <c r="D10" s="35">
        <f>'Helium Price'!R7+'Delivery Charge '!V7+'Other Pricing '!N13</f>
        <v>0</v>
      </c>
    </row>
    <row r="11" spans="1:5" x14ac:dyDescent="0.25">
      <c r="A11" s="29" t="s">
        <v>8</v>
      </c>
      <c r="B11" s="96" t="s">
        <v>187</v>
      </c>
      <c r="C11" s="29" t="s">
        <v>156</v>
      </c>
      <c r="D11" s="35">
        <f>'Helium Price'!S7+'Delivery Charge '!W7+'Other Pricing '!O13</f>
        <v>0</v>
      </c>
    </row>
    <row r="12" spans="1:5" x14ac:dyDescent="0.25">
      <c r="A12" s="31"/>
      <c r="B12" s="32"/>
      <c r="C12" s="78" t="s">
        <v>75</v>
      </c>
      <c r="D12" s="36">
        <f>SUM(D7:D11)</f>
        <v>0</v>
      </c>
      <c r="E12">
        <v>13</v>
      </c>
    </row>
    <row r="13" spans="1:5" x14ac:dyDescent="0.25">
      <c r="A13" s="178" t="s">
        <v>9</v>
      </c>
      <c r="B13" s="96" t="s">
        <v>187</v>
      </c>
      <c r="C13" s="29" t="s">
        <v>151</v>
      </c>
      <c r="D13" s="35">
        <f>'Helium Price'!O8+'Delivery Charge '!S8+'Other Pricing '!K20</f>
        <v>0</v>
      </c>
    </row>
    <row r="14" spans="1:5" x14ac:dyDescent="0.25">
      <c r="A14" s="178" t="s">
        <v>9</v>
      </c>
      <c r="B14" s="96" t="s">
        <v>187</v>
      </c>
      <c r="C14" s="29" t="s">
        <v>152</v>
      </c>
      <c r="D14" s="35">
        <f>'Helium Price'!P8+'Delivery Charge '!T8+'Other Pricing '!L20</f>
        <v>0</v>
      </c>
    </row>
    <row r="15" spans="1:5" x14ac:dyDescent="0.25">
      <c r="A15" s="178" t="s">
        <v>9</v>
      </c>
      <c r="B15" s="96" t="s">
        <v>187</v>
      </c>
      <c r="C15" s="29" t="s">
        <v>153</v>
      </c>
      <c r="D15" s="35">
        <f>'Helium Price'!Q8+'Delivery Charge '!U8+'Other Pricing '!M20</f>
        <v>0</v>
      </c>
    </row>
    <row r="16" spans="1:5" x14ac:dyDescent="0.25">
      <c r="A16" s="178" t="s">
        <v>9</v>
      </c>
      <c r="B16" s="96" t="s">
        <v>187</v>
      </c>
      <c r="C16" s="29" t="s">
        <v>155</v>
      </c>
      <c r="D16" s="35">
        <f>'Helium Price'!R8+'Delivery Charge '!V8+'Other Pricing '!N20</f>
        <v>0</v>
      </c>
    </row>
    <row r="17" spans="1:9" x14ac:dyDescent="0.25">
      <c r="A17" s="178" t="s">
        <v>9</v>
      </c>
      <c r="B17" s="96" t="s">
        <v>187</v>
      </c>
      <c r="C17" s="29" t="s">
        <v>156</v>
      </c>
      <c r="D17" s="35">
        <f>'Helium Price'!S8+'Delivery Charge '!W8+'Other Pricing '!O20</f>
        <v>0</v>
      </c>
    </row>
    <row r="18" spans="1:9" x14ac:dyDescent="0.25">
      <c r="A18" s="31"/>
      <c r="B18" s="32"/>
      <c r="C18" s="105" t="s">
        <v>75</v>
      </c>
      <c r="D18" s="36">
        <f>SUM(D13:D17)</f>
        <v>0</v>
      </c>
      <c r="E18">
        <v>20</v>
      </c>
    </row>
    <row r="19" spans="1:9" x14ac:dyDescent="0.25">
      <c r="A19" s="29" t="s">
        <v>10</v>
      </c>
      <c r="B19" s="96" t="s">
        <v>188</v>
      </c>
      <c r="C19" s="29" t="s">
        <v>151</v>
      </c>
      <c r="D19" s="35">
        <f>'Helium Price'!O9+'Delivery Charge '!S9+'Other Pricing '!K27</f>
        <v>0</v>
      </c>
    </row>
    <row r="20" spans="1:9" x14ac:dyDescent="0.25">
      <c r="A20" s="29" t="s">
        <v>10</v>
      </c>
      <c r="B20" s="96" t="s">
        <v>188</v>
      </c>
      <c r="C20" s="29" t="s">
        <v>152</v>
      </c>
      <c r="D20" s="35">
        <f>'Helium Price'!P9+'Delivery Charge '!T9+'Other Pricing '!L27</f>
        <v>0</v>
      </c>
    </row>
    <row r="21" spans="1:9" x14ac:dyDescent="0.25">
      <c r="A21" s="29" t="s">
        <v>10</v>
      </c>
      <c r="B21" s="96" t="s">
        <v>188</v>
      </c>
      <c r="C21" s="29" t="s">
        <v>153</v>
      </c>
      <c r="D21" s="35">
        <f>'Helium Price'!Q9+'Delivery Charge '!U9+'Other Pricing '!M27</f>
        <v>0</v>
      </c>
    </row>
    <row r="22" spans="1:9" x14ac:dyDescent="0.25">
      <c r="A22" s="29" t="s">
        <v>10</v>
      </c>
      <c r="B22" s="96" t="s">
        <v>188</v>
      </c>
      <c r="C22" s="29" t="s">
        <v>155</v>
      </c>
      <c r="D22" s="35">
        <f>'Helium Price'!R9+'Delivery Charge '!V9+'Other Pricing '!N27</f>
        <v>0</v>
      </c>
    </row>
    <row r="23" spans="1:9" x14ac:dyDescent="0.25">
      <c r="A23" s="29" t="s">
        <v>10</v>
      </c>
      <c r="B23" s="96" t="s">
        <v>188</v>
      </c>
      <c r="C23" s="29" t="s">
        <v>156</v>
      </c>
      <c r="D23" s="35">
        <f>'Helium Price'!S9+'Delivery Charge '!W9+'Other Pricing '!O27</f>
        <v>0</v>
      </c>
    </row>
    <row r="24" spans="1:9" x14ac:dyDescent="0.25">
      <c r="A24" s="315" t="s">
        <v>76</v>
      </c>
      <c r="B24" s="315"/>
      <c r="C24" s="315"/>
      <c r="D24" s="36">
        <f>SUM(D19:D23)</f>
        <v>0</v>
      </c>
      <c r="E24">
        <v>27</v>
      </c>
    </row>
    <row r="25" spans="1:9" x14ac:dyDescent="0.25">
      <c r="A25" s="29" t="s">
        <v>11</v>
      </c>
      <c r="B25" s="96" t="s">
        <v>188</v>
      </c>
      <c r="C25" s="29" t="s">
        <v>151</v>
      </c>
      <c r="D25" s="35">
        <f>'Helium Price'!O10+'Delivery Charge '!S10+'Other Pricing '!K34</f>
        <v>0</v>
      </c>
    </row>
    <row r="26" spans="1:9" x14ac:dyDescent="0.25">
      <c r="A26" s="30" t="s">
        <v>11</v>
      </c>
      <c r="B26" s="96" t="s">
        <v>188</v>
      </c>
      <c r="C26" s="29" t="s">
        <v>152</v>
      </c>
      <c r="D26" s="35">
        <f>'Helium Price'!P10+'Delivery Charge '!T10+'Other Pricing '!L34</f>
        <v>0</v>
      </c>
    </row>
    <row r="27" spans="1:9" x14ac:dyDescent="0.25">
      <c r="A27" s="30" t="s">
        <v>11</v>
      </c>
      <c r="B27" s="96" t="s">
        <v>188</v>
      </c>
      <c r="C27" s="29" t="s">
        <v>153</v>
      </c>
      <c r="D27" s="35">
        <f>'Helium Price'!Q10+'Delivery Charge '!U10+'Other Pricing '!K34</f>
        <v>0</v>
      </c>
    </row>
    <row r="28" spans="1:9" x14ac:dyDescent="0.25">
      <c r="A28" s="30" t="s">
        <v>11</v>
      </c>
      <c r="B28" s="96" t="s">
        <v>188</v>
      </c>
      <c r="C28" s="29" t="s">
        <v>155</v>
      </c>
      <c r="D28" s="35">
        <f>'Helium Price'!R10+'Delivery Charge '!V10+'Other Pricing '!K34</f>
        <v>0</v>
      </c>
    </row>
    <row r="29" spans="1:9" x14ac:dyDescent="0.25">
      <c r="A29" s="30" t="s">
        <v>11</v>
      </c>
      <c r="B29" s="96" t="s">
        <v>188</v>
      </c>
      <c r="C29" s="29" t="s">
        <v>156</v>
      </c>
      <c r="D29" s="35">
        <f>'Helium Price'!S10+'Delivery Charge '!W10+'Other Pricing '!K34</f>
        <v>0</v>
      </c>
      <c r="H29" t="s">
        <v>203</v>
      </c>
    </row>
    <row r="30" spans="1:9" x14ac:dyDescent="0.25">
      <c r="A30" s="315" t="s">
        <v>76</v>
      </c>
      <c r="B30" s="315"/>
      <c r="C30" s="315"/>
      <c r="D30" s="36">
        <f>SUM(D25:D29)</f>
        <v>0</v>
      </c>
      <c r="E30">
        <v>34</v>
      </c>
      <c r="F30" s="247" t="s">
        <v>160</v>
      </c>
      <c r="G30" t="s">
        <v>170</v>
      </c>
      <c r="H30" s="247" t="s">
        <v>164</v>
      </c>
      <c r="I30" s="247" t="s">
        <v>166</v>
      </c>
    </row>
    <row r="31" spans="1:9" x14ac:dyDescent="0.25">
      <c r="A31" s="29" t="s">
        <v>12</v>
      </c>
      <c r="B31" s="96" t="s">
        <v>189</v>
      </c>
      <c r="C31" s="29" t="s">
        <v>151</v>
      </c>
      <c r="D31" s="35">
        <f>'Helium Price'!O11+'Delivery Charge '!S11+'Other Pricing '!K43</f>
        <v>0</v>
      </c>
      <c r="F31" s="247" t="s">
        <v>161</v>
      </c>
      <c r="G31" t="s">
        <v>165</v>
      </c>
      <c r="H31" s="247" t="s">
        <v>199</v>
      </c>
      <c r="I31" s="247" t="s">
        <v>167</v>
      </c>
    </row>
    <row r="32" spans="1:9" x14ac:dyDescent="0.25">
      <c r="A32" s="30" t="s">
        <v>12</v>
      </c>
      <c r="B32" s="96" t="s">
        <v>189</v>
      </c>
      <c r="C32" s="29" t="s">
        <v>152</v>
      </c>
      <c r="D32" s="35">
        <f>'Helium Price'!P11+'Delivery Charge '!T11+'Other Pricing '!K43</f>
        <v>0</v>
      </c>
      <c r="F32" s="247" t="s">
        <v>162</v>
      </c>
      <c r="G32" t="s">
        <v>166</v>
      </c>
      <c r="H32" s="247" t="s">
        <v>200</v>
      </c>
      <c r="I32" s="247" t="s">
        <v>168</v>
      </c>
    </row>
    <row r="33" spans="1:9" x14ac:dyDescent="0.25">
      <c r="A33" s="30" t="s">
        <v>12</v>
      </c>
      <c r="B33" s="96" t="s">
        <v>189</v>
      </c>
      <c r="C33" s="29" t="s">
        <v>153</v>
      </c>
      <c r="D33" s="35">
        <f>'Helium Price'!Q11+'Delivery Charge '!U11+'Other Pricing '!K43</f>
        <v>0</v>
      </c>
      <c r="F33" s="247" t="s">
        <v>163</v>
      </c>
      <c r="G33" t="s">
        <v>167</v>
      </c>
      <c r="H33" s="247" t="s">
        <v>201</v>
      </c>
      <c r="I33" s="247" t="s">
        <v>169</v>
      </c>
    </row>
    <row r="34" spans="1:9" x14ac:dyDescent="0.25">
      <c r="A34" s="30" t="s">
        <v>12</v>
      </c>
      <c r="B34" s="96" t="s">
        <v>189</v>
      </c>
      <c r="C34" s="29" t="s">
        <v>155</v>
      </c>
      <c r="D34" s="35">
        <f>'Helium Price'!R11+'Delivery Charge '!V11+'Other Pricing '!K43</f>
        <v>0</v>
      </c>
      <c r="F34" s="247" t="s">
        <v>164</v>
      </c>
      <c r="G34" t="s">
        <v>168</v>
      </c>
      <c r="H34" s="247" t="s">
        <v>202</v>
      </c>
      <c r="I34" s="247" t="s">
        <v>171</v>
      </c>
    </row>
    <row r="35" spans="1:9" x14ac:dyDescent="0.25">
      <c r="A35" s="30" t="s">
        <v>12</v>
      </c>
      <c r="B35" s="96" t="s">
        <v>189</v>
      </c>
      <c r="C35" s="29" t="s">
        <v>156</v>
      </c>
      <c r="D35" s="35">
        <f>'Helium Price'!S11+'Delivery Charge '!W11+'Other Pricing '!K43</f>
        <v>0</v>
      </c>
    </row>
    <row r="36" spans="1:9" x14ac:dyDescent="0.25">
      <c r="A36" s="315" t="s">
        <v>77</v>
      </c>
      <c r="B36" s="315"/>
      <c r="C36" s="315"/>
      <c r="D36" s="36">
        <f>SUM(D31:D35)</f>
        <v>0</v>
      </c>
      <c r="E36">
        <v>43</v>
      </c>
    </row>
    <row r="37" spans="1:9" x14ac:dyDescent="0.25">
      <c r="A37" s="179" t="s">
        <v>13</v>
      </c>
      <c r="B37" s="96" t="s">
        <v>150</v>
      </c>
      <c r="C37" s="29" t="s">
        <v>151</v>
      </c>
      <c r="D37" s="35">
        <f>'Helium Price'!O12+'Delivery Charge '!S12+'Other Pricing '!K50</f>
        <v>0</v>
      </c>
    </row>
    <row r="38" spans="1:9" x14ac:dyDescent="0.25">
      <c r="A38" s="179" t="s">
        <v>13</v>
      </c>
      <c r="B38" s="96" t="s">
        <v>150</v>
      </c>
      <c r="C38" s="29" t="s">
        <v>152</v>
      </c>
      <c r="D38" s="35">
        <f>'Helium Price'!P12+'Delivery Charge '!T12+'Other Pricing '!L50</f>
        <v>0</v>
      </c>
    </row>
    <row r="39" spans="1:9" x14ac:dyDescent="0.25">
      <c r="A39" s="179" t="s">
        <v>13</v>
      </c>
      <c r="B39" s="96" t="s">
        <v>150</v>
      </c>
      <c r="C39" s="29" t="s">
        <v>153</v>
      </c>
      <c r="D39" s="35">
        <f>'Helium Price'!Q12+'Delivery Charge '!U12+'Other Pricing '!M50</f>
        <v>0</v>
      </c>
    </row>
    <row r="40" spans="1:9" x14ac:dyDescent="0.25">
      <c r="A40" s="179" t="s">
        <v>13</v>
      </c>
      <c r="B40" s="96" t="s">
        <v>150</v>
      </c>
      <c r="C40" s="29" t="s">
        <v>155</v>
      </c>
      <c r="D40" s="35">
        <f>'Helium Price'!R12+'Delivery Charge '!V12+'Other Pricing '!N50</f>
        <v>0</v>
      </c>
    </row>
    <row r="41" spans="1:9" x14ac:dyDescent="0.25">
      <c r="A41" s="179" t="s">
        <v>13</v>
      </c>
      <c r="B41" s="96" t="s">
        <v>150</v>
      </c>
      <c r="C41" s="29" t="s">
        <v>156</v>
      </c>
      <c r="D41" s="35">
        <f>'Helium Price'!S12+'Delivery Charge '!W123+'Other Pricing '!O50</f>
        <v>0</v>
      </c>
    </row>
    <row r="42" spans="1:9" x14ac:dyDescent="0.25">
      <c r="A42" s="315" t="s">
        <v>154</v>
      </c>
      <c r="B42" s="315"/>
      <c r="C42" s="315"/>
      <c r="D42" s="36">
        <f>SUM(D37:D41)</f>
        <v>0</v>
      </c>
      <c r="E42">
        <v>50</v>
      </c>
    </row>
    <row r="43" spans="1:9" ht="21" customHeight="1" x14ac:dyDescent="0.25">
      <c r="A43" s="30" t="s">
        <v>14</v>
      </c>
      <c r="B43" s="96" t="s">
        <v>150</v>
      </c>
      <c r="C43" s="29" t="s">
        <v>151</v>
      </c>
      <c r="D43" s="35">
        <f>'Helium Price'!O13+'Delivery Charge '!S13+'Other Pricing '!K57</f>
        <v>0</v>
      </c>
    </row>
    <row r="44" spans="1:9" ht="15.75" customHeight="1" x14ac:dyDescent="0.25">
      <c r="A44" s="30" t="s">
        <v>14</v>
      </c>
      <c r="B44" s="96" t="s">
        <v>150</v>
      </c>
      <c r="C44" s="29" t="s">
        <v>152</v>
      </c>
      <c r="D44" s="35">
        <f>'Helium Price'!P13+'Delivery Charge '!T13+'Other Pricing '!L57</f>
        <v>0</v>
      </c>
    </row>
    <row r="45" spans="1:9" ht="15.75" customHeight="1" x14ac:dyDescent="0.25">
      <c r="A45" s="30" t="s">
        <v>14</v>
      </c>
      <c r="B45" s="96" t="s">
        <v>150</v>
      </c>
      <c r="C45" s="29" t="s">
        <v>153</v>
      </c>
      <c r="D45" s="35">
        <f>'Helium Price'!Q13+'Delivery Charge '!U13+'Other Pricing '!M57</f>
        <v>0</v>
      </c>
    </row>
    <row r="46" spans="1:9" ht="15.75" customHeight="1" x14ac:dyDescent="0.25">
      <c r="A46" s="30" t="s">
        <v>14</v>
      </c>
      <c r="B46" s="96" t="s">
        <v>150</v>
      </c>
      <c r="C46" s="29" t="s">
        <v>155</v>
      </c>
      <c r="D46" s="35">
        <f>'Helium Price'!R13+'Delivery Charge '!V13+'Other Pricing '!N57</f>
        <v>0</v>
      </c>
    </row>
    <row r="47" spans="1:9" ht="15.75" customHeight="1" x14ac:dyDescent="0.25">
      <c r="A47" s="30" t="s">
        <v>14</v>
      </c>
      <c r="B47" s="96" t="s">
        <v>150</v>
      </c>
      <c r="C47" s="29" t="s">
        <v>156</v>
      </c>
      <c r="D47" s="35">
        <f>'Helium Price'!S13+'Delivery Charge '!W13+'Other Pricing '!O57</f>
        <v>0</v>
      </c>
    </row>
    <row r="48" spans="1:9" ht="15.75" customHeight="1" x14ac:dyDescent="0.25">
      <c r="A48" s="315" t="s">
        <v>154</v>
      </c>
      <c r="B48" s="315"/>
      <c r="C48" s="315"/>
      <c r="D48" s="36">
        <f>SUM(D43:D47)</f>
        <v>0</v>
      </c>
      <c r="E48">
        <v>57</v>
      </c>
    </row>
    <row r="49" spans="1:5" ht="21" customHeight="1" x14ac:dyDescent="0.25">
      <c r="A49" s="30" t="s">
        <v>32</v>
      </c>
      <c r="B49" s="97" t="s">
        <v>149</v>
      </c>
      <c r="C49" s="29" t="s">
        <v>151</v>
      </c>
      <c r="D49" s="35">
        <f>'Helium Price'!O14+'Delivery Charge '!S14+'Other Pricing '!K64</f>
        <v>0</v>
      </c>
    </row>
    <row r="50" spans="1:5" ht="15.75" customHeight="1" x14ac:dyDescent="0.25">
      <c r="A50" s="30" t="s">
        <v>32</v>
      </c>
      <c r="B50" s="97" t="s">
        <v>149</v>
      </c>
      <c r="C50" s="29" t="s">
        <v>152</v>
      </c>
      <c r="D50" s="35">
        <f>'Helium Price'!P14+'Delivery Charge '!T14+'Other Pricing '!L64</f>
        <v>0</v>
      </c>
    </row>
    <row r="51" spans="1:5" ht="15.75" customHeight="1" x14ac:dyDescent="0.25">
      <c r="A51" s="30" t="s">
        <v>32</v>
      </c>
      <c r="B51" s="97" t="s">
        <v>149</v>
      </c>
      <c r="C51" s="29" t="s">
        <v>153</v>
      </c>
      <c r="D51" s="35">
        <f>'Helium Price'!Q14+ 'Delivery Charge '!U14+'Other Pricing '!M64</f>
        <v>0</v>
      </c>
    </row>
    <row r="52" spans="1:5" ht="20.25" customHeight="1" x14ac:dyDescent="0.25">
      <c r="A52" s="30" t="s">
        <v>32</v>
      </c>
      <c r="B52" s="97" t="s">
        <v>149</v>
      </c>
      <c r="C52" s="29" t="s">
        <v>155</v>
      </c>
      <c r="D52" s="35">
        <f>'Helium Price'!R14+'Delivery Charge '!V14+'Other Pricing '!N64</f>
        <v>0</v>
      </c>
    </row>
    <row r="53" spans="1:5" ht="18" customHeight="1" x14ac:dyDescent="0.25">
      <c r="A53" s="30" t="s">
        <v>32</v>
      </c>
      <c r="B53" s="97" t="s">
        <v>149</v>
      </c>
      <c r="C53" s="29" t="s">
        <v>156</v>
      </c>
      <c r="D53" s="35">
        <f>'Helium Price'!S14+'Delivery Charge '!W14+'Other Pricing '!O64</f>
        <v>0</v>
      </c>
    </row>
    <row r="54" spans="1:5" x14ac:dyDescent="0.25">
      <c r="A54" s="313" t="s">
        <v>192</v>
      </c>
      <c r="B54" s="313"/>
      <c r="C54" s="313"/>
      <c r="D54" s="36">
        <f>SUM(D49:D53)</f>
        <v>0</v>
      </c>
      <c r="E54">
        <v>64</v>
      </c>
    </row>
    <row r="55" spans="1:5" x14ac:dyDescent="0.25">
      <c r="A55" s="30" t="s">
        <v>33</v>
      </c>
      <c r="B55" s="226" t="s">
        <v>179</v>
      </c>
      <c r="C55" s="29" t="s">
        <v>151</v>
      </c>
      <c r="D55" s="35">
        <f>'Helium Price'!O15+'Delivery Charge '!S15+'Other Pricing '!K72</f>
        <v>0</v>
      </c>
    </row>
    <row r="56" spans="1:5" x14ac:dyDescent="0.25">
      <c r="A56" s="30" t="s">
        <v>33</v>
      </c>
      <c r="B56" s="226" t="s">
        <v>179</v>
      </c>
      <c r="C56" s="29" t="s">
        <v>152</v>
      </c>
      <c r="D56" s="35">
        <f>'Helium Price'!P15+'Delivery Charge '!T15+'Other Pricing '!L72</f>
        <v>0</v>
      </c>
    </row>
    <row r="57" spans="1:5" x14ac:dyDescent="0.25">
      <c r="A57" s="30" t="s">
        <v>33</v>
      </c>
      <c r="B57" s="226" t="s">
        <v>179</v>
      </c>
      <c r="C57" s="29" t="s">
        <v>153</v>
      </c>
      <c r="D57" s="35">
        <f>'Helium Price'!Q15+'Delivery Charge '!U15+'Other Pricing '!M72</f>
        <v>0</v>
      </c>
    </row>
    <row r="58" spans="1:5" x14ac:dyDescent="0.25">
      <c r="A58" s="30" t="s">
        <v>33</v>
      </c>
      <c r="B58" s="226" t="s">
        <v>179</v>
      </c>
      <c r="C58" s="29" t="s">
        <v>155</v>
      </c>
      <c r="D58" s="35">
        <f>'Helium Price'!R15+'Delivery Charge '!V15+'Other Pricing '!N72</f>
        <v>0</v>
      </c>
    </row>
    <row r="59" spans="1:5" x14ac:dyDescent="0.25">
      <c r="A59" s="30" t="s">
        <v>33</v>
      </c>
      <c r="B59" s="226" t="s">
        <v>179</v>
      </c>
      <c r="C59" s="29" t="s">
        <v>156</v>
      </c>
      <c r="D59" s="35">
        <f>'Helium Price'!S15+'Delivery Charge '!W15+'Other Pricing '!O72</f>
        <v>0</v>
      </c>
    </row>
    <row r="60" spans="1:5" x14ac:dyDescent="0.25">
      <c r="A60" s="313" t="s">
        <v>78</v>
      </c>
      <c r="B60" s="313"/>
      <c r="C60" s="313"/>
      <c r="D60" s="36">
        <f>SUM(D55:D59)</f>
        <v>0</v>
      </c>
      <c r="E60">
        <v>72</v>
      </c>
    </row>
    <row r="61" spans="1:5" x14ac:dyDescent="0.25">
      <c r="A61" s="30" t="s">
        <v>34</v>
      </c>
      <c r="B61" s="97" t="s">
        <v>180</v>
      </c>
      <c r="C61" s="29" t="s">
        <v>151</v>
      </c>
      <c r="D61" s="35">
        <f>'Helium Price'!O16+'Delivery Charge '!S16+'Other Pricing '!K80</f>
        <v>0</v>
      </c>
    </row>
    <row r="62" spans="1:5" x14ac:dyDescent="0.25">
      <c r="A62" s="30" t="s">
        <v>34</v>
      </c>
      <c r="B62" s="97" t="s">
        <v>180</v>
      </c>
      <c r="C62" s="29" t="s">
        <v>152</v>
      </c>
      <c r="D62" s="35">
        <f>'Helium Price'!P16+'Delivery Charge '!T16+'Other Pricing '!L80</f>
        <v>0</v>
      </c>
    </row>
    <row r="63" spans="1:5" x14ac:dyDescent="0.25">
      <c r="A63" s="30" t="s">
        <v>34</v>
      </c>
      <c r="B63" s="97" t="s">
        <v>180</v>
      </c>
      <c r="C63" s="29" t="s">
        <v>153</v>
      </c>
      <c r="D63" s="35">
        <f>'Helium Price'!Q16+'Delivery Charge '!U16+'Other Pricing '!M80</f>
        <v>0</v>
      </c>
    </row>
    <row r="64" spans="1:5" x14ac:dyDescent="0.25">
      <c r="A64" s="30" t="s">
        <v>34</v>
      </c>
      <c r="B64" s="97" t="s">
        <v>180</v>
      </c>
      <c r="C64" s="29" t="s">
        <v>155</v>
      </c>
      <c r="D64" s="35">
        <f>'Helium Price'!R16+'Delivery Charge '!V16+'Other Pricing '!N80</f>
        <v>0</v>
      </c>
    </row>
    <row r="65" spans="1:5" x14ac:dyDescent="0.25">
      <c r="A65" s="30" t="s">
        <v>34</v>
      </c>
      <c r="B65" s="97" t="s">
        <v>180</v>
      </c>
      <c r="C65" s="29" t="s">
        <v>156</v>
      </c>
      <c r="D65" s="35">
        <f>'Helium Price'!S16+'Delivery Charge '!W16+'Other Pricing '!O80</f>
        <v>0</v>
      </c>
    </row>
    <row r="66" spans="1:5" x14ac:dyDescent="0.25">
      <c r="A66" s="313" t="s">
        <v>79</v>
      </c>
      <c r="B66" s="313"/>
      <c r="C66" s="313"/>
      <c r="D66" s="36">
        <f>SUM(D61:D65)</f>
        <v>0</v>
      </c>
      <c r="E66">
        <v>80</v>
      </c>
    </row>
    <row r="67" spans="1:5" x14ac:dyDescent="0.25">
      <c r="A67" s="30" t="s">
        <v>35</v>
      </c>
      <c r="B67" s="96" t="s">
        <v>183</v>
      </c>
      <c r="C67" s="29" t="s">
        <v>151</v>
      </c>
      <c r="D67" s="35">
        <f>'Helium Price'!O17+'Delivery Charge '!S17+'Other Pricing '!K91</f>
        <v>0</v>
      </c>
    </row>
    <row r="68" spans="1:5" x14ac:dyDescent="0.25">
      <c r="A68" s="30" t="s">
        <v>35</v>
      </c>
      <c r="B68" s="96" t="s">
        <v>183</v>
      </c>
      <c r="C68" s="29" t="s">
        <v>152</v>
      </c>
      <c r="D68" s="35">
        <f>'Helium Price'!P17+'Delivery Charge '!T17+'Other Pricing '!L91</f>
        <v>0</v>
      </c>
    </row>
    <row r="69" spans="1:5" x14ac:dyDescent="0.25">
      <c r="A69" s="30" t="s">
        <v>35</v>
      </c>
      <c r="B69" s="96" t="s">
        <v>183</v>
      </c>
      <c r="C69" s="29" t="s">
        <v>153</v>
      </c>
      <c r="D69" s="35">
        <f>'Helium Price'!Q17+'Delivery Charge '!U17+'Other Pricing '!M91</f>
        <v>0</v>
      </c>
    </row>
    <row r="70" spans="1:5" x14ac:dyDescent="0.25">
      <c r="A70" s="30" t="s">
        <v>35</v>
      </c>
      <c r="B70" s="96" t="s">
        <v>183</v>
      </c>
      <c r="C70" s="29" t="s">
        <v>155</v>
      </c>
      <c r="D70" s="35">
        <f>'Helium Price'!R17+'Delivery Charge '!V17+'Other Pricing '!N91</f>
        <v>0</v>
      </c>
    </row>
    <row r="71" spans="1:5" x14ac:dyDescent="0.25">
      <c r="A71" s="30" t="s">
        <v>35</v>
      </c>
      <c r="B71" s="96" t="s">
        <v>183</v>
      </c>
      <c r="C71" s="29" t="s">
        <v>156</v>
      </c>
      <c r="D71" s="35">
        <f>'Helium Price'!S17+'Delivery Charge '!W17+'Other Pricing '!O91</f>
        <v>0</v>
      </c>
    </row>
    <row r="72" spans="1:5" x14ac:dyDescent="0.25">
      <c r="A72" s="313" t="s">
        <v>80</v>
      </c>
      <c r="B72" s="313"/>
      <c r="C72" s="313"/>
      <c r="D72" s="36">
        <f>SUM(D67:D71)</f>
        <v>0</v>
      </c>
      <c r="E72">
        <v>91</v>
      </c>
    </row>
    <row r="73" spans="1:5" x14ac:dyDescent="0.25">
      <c r="A73" s="30" t="s">
        <v>36</v>
      </c>
      <c r="B73" s="96" t="s">
        <v>145</v>
      </c>
      <c r="C73" s="29" t="s">
        <v>151</v>
      </c>
      <c r="D73" s="35">
        <f>'Helium Price'!O18+'Delivery Charge '!S18+'Other Pricing '!K98</f>
        <v>0</v>
      </c>
    </row>
    <row r="74" spans="1:5" x14ac:dyDescent="0.25">
      <c r="A74" s="30" t="s">
        <v>36</v>
      </c>
      <c r="B74" s="96" t="s">
        <v>145</v>
      </c>
      <c r="C74" s="29" t="s">
        <v>152</v>
      </c>
      <c r="D74" s="35">
        <f>'Helium Price'!P18+'Delivery Charge '!T18+'Other Pricing '!L98</f>
        <v>0</v>
      </c>
    </row>
    <row r="75" spans="1:5" x14ac:dyDescent="0.25">
      <c r="A75" s="30" t="s">
        <v>36</v>
      </c>
      <c r="B75" s="96" t="s">
        <v>145</v>
      </c>
      <c r="C75" s="29" t="s">
        <v>153</v>
      </c>
      <c r="D75" s="35">
        <f>'Helium Price'!Q18+'Delivery Charge '!U18+'Other Pricing '!M98</f>
        <v>0</v>
      </c>
    </row>
    <row r="76" spans="1:5" x14ac:dyDescent="0.25">
      <c r="A76" s="30" t="s">
        <v>36</v>
      </c>
      <c r="B76" s="96" t="s">
        <v>145</v>
      </c>
      <c r="C76" s="29" t="s">
        <v>155</v>
      </c>
      <c r="D76" s="35">
        <f>'Helium Price'!R18+'Delivery Charge '!V18+'Other Pricing '!N98</f>
        <v>0</v>
      </c>
    </row>
    <row r="77" spans="1:5" x14ac:dyDescent="0.25">
      <c r="A77" s="30" t="s">
        <v>36</v>
      </c>
      <c r="B77" s="96" t="s">
        <v>145</v>
      </c>
      <c r="C77" s="29" t="s">
        <v>156</v>
      </c>
      <c r="D77" s="35">
        <f>'Helium Price'!S18+'Delivery Charge '!W18+'Other Pricing '!O98</f>
        <v>0</v>
      </c>
    </row>
    <row r="78" spans="1:5" x14ac:dyDescent="0.25">
      <c r="A78" s="313" t="s">
        <v>81</v>
      </c>
      <c r="B78" s="313"/>
      <c r="C78" s="313"/>
      <c r="D78" s="36">
        <f>SUM(D73:D77)</f>
        <v>0</v>
      </c>
      <c r="E78">
        <v>98</v>
      </c>
    </row>
    <row r="79" spans="1:5" x14ac:dyDescent="0.25">
      <c r="A79" s="30" t="s">
        <v>37</v>
      </c>
      <c r="B79" s="96" t="s">
        <v>145</v>
      </c>
      <c r="C79" s="29" t="s">
        <v>151</v>
      </c>
      <c r="D79" s="35">
        <f>'Helium Price'!O19+'Delivery Charge '!S19+'Other Pricing '!K108</f>
        <v>0</v>
      </c>
    </row>
    <row r="80" spans="1:5" x14ac:dyDescent="0.25">
      <c r="A80" s="30" t="s">
        <v>37</v>
      </c>
      <c r="B80" s="96" t="s">
        <v>145</v>
      </c>
      <c r="C80" s="29" t="s">
        <v>152</v>
      </c>
      <c r="D80" s="35">
        <f>'Helium Price'!P19+'Delivery Charge '!T19+'Other Pricing '!L108</f>
        <v>0</v>
      </c>
    </row>
    <row r="81" spans="1:5" x14ac:dyDescent="0.25">
      <c r="A81" s="30" t="s">
        <v>37</v>
      </c>
      <c r="B81" s="96" t="s">
        <v>145</v>
      </c>
      <c r="C81" s="29" t="s">
        <v>153</v>
      </c>
      <c r="D81" s="35">
        <f>'Helium Price'!Q19+'Delivery Charge '!U19+'Other Pricing '!M108</f>
        <v>0</v>
      </c>
    </row>
    <row r="82" spans="1:5" x14ac:dyDescent="0.25">
      <c r="A82" s="30" t="s">
        <v>37</v>
      </c>
      <c r="B82" s="96" t="s">
        <v>145</v>
      </c>
      <c r="C82" s="29" t="s">
        <v>155</v>
      </c>
      <c r="D82" s="35">
        <f>'Helium Price'!R19+'Delivery Charge '!V19+'Other Pricing '!N108</f>
        <v>0</v>
      </c>
    </row>
    <row r="83" spans="1:5" x14ac:dyDescent="0.25">
      <c r="A83" s="30" t="s">
        <v>37</v>
      </c>
      <c r="B83" s="96" t="s">
        <v>145</v>
      </c>
      <c r="C83" s="29" t="s">
        <v>156</v>
      </c>
      <c r="D83" s="35">
        <f>'Helium Price'!S19+'Delivery Charge '!W19+'Other Pricing '!O108</f>
        <v>0</v>
      </c>
    </row>
    <row r="84" spans="1:5" ht="15" customHeight="1" x14ac:dyDescent="0.25">
      <c r="A84" s="313" t="s">
        <v>81</v>
      </c>
      <c r="B84" s="313"/>
      <c r="C84" s="313"/>
      <c r="D84" s="36">
        <f>SUM(D79:D83)</f>
        <v>0</v>
      </c>
      <c r="E84">
        <v>108</v>
      </c>
    </row>
    <row r="85" spans="1:5" x14ac:dyDescent="0.25">
      <c r="A85" s="30" t="s">
        <v>38</v>
      </c>
      <c r="B85" s="96" t="s">
        <v>186</v>
      </c>
      <c r="C85" s="29" t="s">
        <v>151</v>
      </c>
      <c r="D85" s="35">
        <f>'Helium Price'!O20+'Delivery Charge '!S20+'Other Pricing '!K116</f>
        <v>0</v>
      </c>
    </row>
    <row r="86" spans="1:5" x14ac:dyDescent="0.25">
      <c r="A86" s="30" t="s">
        <v>38</v>
      </c>
      <c r="B86" s="96" t="s">
        <v>186</v>
      </c>
      <c r="C86" s="29" t="s">
        <v>152</v>
      </c>
      <c r="D86" s="35">
        <f>'Helium Price'!P20+'Delivery Charge '!T20+'Other Pricing '!L116</f>
        <v>0</v>
      </c>
    </row>
    <row r="87" spans="1:5" x14ac:dyDescent="0.25">
      <c r="A87" s="30" t="s">
        <v>38</v>
      </c>
      <c r="B87" s="96" t="s">
        <v>186</v>
      </c>
      <c r="C87" s="29" t="s">
        <v>153</v>
      </c>
      <c r="D87" s="35">
        <f>'Helium Price'!Q20+'Delivery Charge '!U20+'Other Pricing '!M116</f>
        <v>0</v>
      </c>
    </row>
    <row r="88" spans="1:5" x14ac:dyDescent="0.25">
      <c r="A88" s="30" t="s">
        <v>38</v>
      </c>
      <c r="B88" s="96" t="s">
        <v>186</v>
      </c>
      <c r="C88" s="29" t="s">
        <v>155</v>
      </c>
      <c r="D88" s="35">
        <f>'Helium Price'!R20+'Delivery Charge '!V20+'Other Pricing '!N116</f>
        <v>0</v>
      </c>
    </row>
    <row r="89" spans="1:5" x14ac:dyDescent="0.25">
      <c r="A89" s="30" t="s">
        <v>38</v>
      </c>
      <c r="B89" s="96" t="s">
        <v>186</v>
      </c>
      <c r="C89" s="29" t="s">
        <v>156</v>
      </c>
      <c r="D89" s="35">
        <f>'Helium Price'!S20+'Delivery Charge '!W20+'Other Pricing '!O116</f>
        <v>0</v>
      </c>
    </row>
    <row r="90" spans="1:5" x14ac:dyDescent="0.25">
      <c r="A90" s="313" t="s">
        <v>82</v>
      </c>
      <c r="B90" s="313"/>
      <c r="C90" s="313"/>
      <c r="D90" s="36">
        <f>SUM(D85:D89)</f>
        <v>0</v>
      </c>
      <c r="E90">
        <v>116</v>
      </c>
    </row>
    <row r="91" spans="1:5" x14ac:dyDescent="0.25">
      <c r="A91" s="30" t="s">
        <v>39</v>
      </c>
      <c r="B91" s="24" t="s">
        <v>184</v>
      </c>
      <c r="C91" s="29" t="s">
        <v>151</v>
      </c>
      <c r="D91" s="35">
        <f>'Helium Price'!O21+'Delivery Charge '!S21+'Other Pricing '!K124</f>
        <v>0</v>
      </c>
    </row>
    <row r="92" spans="1:5" x14ac:dyDescent="0.25">
      <c r="A92" s="30" t="s">
        <v>39</v>
      </c>
      <c r="B92" s="24" t="s">
        <v>184</v>
      </c>
      <c r="C92" s="29" t="s">
        <v>152</v>
      </c>
      <c r="D92" s="35">
        <f>'Helium Price'!P21+'Delivery Charge '!T21+'Other Pricing '!L124</f>
        <v>0</v>
      </c>
    </row>
    <row r="93" spans="1:5" x14ac:dyDescent="0.25">
      <c r="A93" s="30" t="s">
        <v>39</v>
      </c>
      <c r="B93" s="24" t="s">
        <v>184</v>
      </c>
      <c r="C93" s="29" t="s">
        <v>153</v>
      </c>
      <c r="D93" s="35">
        <f>'Helium Price'!Q21+'Delivery Charge '!U21+'Other Pricing '!M124</f>
        <v>0</v>
      </c>
    </row>
    <row r="94" spans="1:5" x14ac:dyDescent="0.25">
      <c r="A94" s="30" t="s">
        <v>39</v>
      </c>
      <c r="B94" s="24" t="s">
        <v>184</v>
      </c>
      <c r="C94" s="29" t="s">
        <v>155</v>
      </c>
      <c r="D94" s="35">
        <f>'Helium Price'!R21+'Delivery Charge '!V21+'Other Pricing '!N124</f>
        <v>0</v>
      </c>
    </row>
    <row r="95" spans="1:5" x14ac:dyDescent="0.25">
      <c r="A95" s="30" t="s">
        <v>39</v>
      </c>
      <c r="B95" s="24" t="s">
        <v>184</v>
      </c>
      <c r="C95" s="29" t="s">
        <v>156</v>
      </c>
      <c r="D95" s="35">
        <f>'Helium Price'!S21+'Delivery Charge '!W21+'Other Pricing '!O124</f>
        <v>0</v>
      </c>
    </row>
    <row r="96" spans="1:5" x14ac:dyDescent="0.25">
      <c r="A96" s="313" t="s">
        <v>83</v>
      </c>
      <c r="B96" s="313"/>
      <c r="C96" s="313"/>
      <c r="D96" s="36">
        <f>SUM(D91:D95)</f>
        <v>0</v>
      </c>
      <c r="E96">
        <v>124</v>
      </c>
    </row>
    <row r="97" spans="1:5" x14ac:dyDescent="0.25">
      <c r="A97" s="30" t="s">
        <v>40</v>
      </c>
      <c r="B97" s="96" t="s">
        <v>185</v>
      </c>
      <c r="C97" s="29" t="s">
        <v>151</v>
      </c>
      <c r="D97" s="35">
        <f>'Helium Price'!O22+'Delivery Charge '!S22+'Other Pricing '!K131</f>
        <v>0</v>
      </c>
    </row>
    <row r="98" spans="1:5" x14ac:dyDescent="0.25">
      <c r="A98" s="30" t="s">
        <v>40</v>
      </c>
      <c r="B98" s="96" t="s">
        <v>185</v>
      </c>
      <c r="C98" s="29" t="s">
        <v>152</v>
      </c>
      <c r="D98" s="35">
        <f>'Helium Price'!P22+'Delivery Charge '!T22+'Other Pricing '!L131</f>
        <v>0</v>
      </c>
    </row>
    <row r="99" spans="1:5" x14ac:dyDescent="0.25">
      <c r="A99" s="30" t="s">
        <v>40</v>
      </c>
      <c r="B99" s="96" t="s">
        <v>185</v>
      </c>
      <c r="C99" s="29" t="s">
        <v>153</v>
      </c>
      <c r="D99" s="35">
        <f>'Helium Price'!Q22+'Delivery Charge '!U22+'Other Pricing '!M131</f>
        <v>0</v>
      </c>
    </row>
    <row r="100" spans="1:5" x14ac:dyDescent="0.25">
      <c r="A100" s="30" t="s">
        <v>40</v>
      </c>
      <c r="B100" s="96" t="s">
        <v>185</v>
      </c>
      <c r="C100" s="29" t="s">
        <v>155</v>
      </c>
      <c r="D100" s="35">
        <f>'Helium Price'!R22+'Delivery Charge '!V22+'Other Pricing '!N131</f>
        <v>0</v>
      </c>
    </row>
    <row r="101" spans="1:5" x14ac:dyDescent="0.25">
      <c r="A101" s="30" t="s">
        <v>40</v>
      </c>
      <c r="B101" s="96" t="s">
        <v>185</v>
      </c>
      <c r="C101" s="29" t="s">
        <v>156</v>
      </c>
      <c r="D101" s="35">
        <f>'Helium Price'!S22+'Delivery Charge '!W22+'Other Pricing '!O131</f>
        <v>0</v>
      </c>
    </row>
    <row r="102" spans="1:5" x14ac:dyDescent="0.25">
      <c r="A102" s="313" t="s">
        <v>84</v>
      </c>
      <c r="B102" s="313"/>
      <c r="C102" s="313"/>
      <c r="D102" s="36">
        <f>SUM(D97:D101)</f>
        <v>0</v>
      </c>
      <c r="E102">
        <v>131</v>
      </c>
    </row>
    <row r="103" spans="1:5" x14ac:dyDescent="0.25">
      <c r="A103" s="180">
        <v>17</v>
      </c>
      <c r="B103" s="96" t="s">
        <v>5</v>
      </c>
      <c r="C103" s="29" t="s">
        <v>151</v>
      </c>
      <c r="D103" s="35">
        <f>'Helium Price'!O23+'Delivery Charge '!S23+'Other Pricing '!K139</f>
        <v>0</v>
      </c>
    </row>
    <row r="104" spans="1:5" x14ac:dyDescent="0.25">
      <c r="A104" s="180">
        <v>17</v>
      </c>
      <c r="B104" s="96" t="s">
        <v>5</v>
      </c>
      <c r="C104" s="29" t="s">
        <v>152</v>
      </c>
      <c r="D104" s="35">
        <f>'Helium Price'!P23+'Delivery Charge '!T23+'Other Pricing '!L139</f>
        <v>0</v>
      </c>
    </row>
    <row r="105" spans="1:5" x14ac:dyDescent="0.25">
      <c r="A105" s="180">
        <v>17</v>
      </c>
      <c r="B105" s="96" t="s">
        <v>5</v>
      </c>
      <c r="C105" s="29" t="s">
        <v>153</v>
      </c>
      <c r="D105" s="35">
        <f>'Helium Price'!Q23+'Delivery Charge '!U23+'Other Pricing '!M139</f>
        <v>0</v>
      </c>
    </row>
    <row r="106" spans="1:5" x14ac:dyDescent="0.25">
      <c r="A106" s="180">
        <v>17</v>
      </c>
      <c r="B106" s="96" t="s">
        <v>5</v>
      </c>
      <c r="C106" s="29" t="s">
        <v>155</v>
      </c>
      <c r="D106" s="35">
        <f>'Helium Price'!R23+'Delivery Charge '!V23+'Other Pricing '!N139</f>
        <v>0</v>
      </c>
    </row>
    <row r="107" spans="1:5" x14ac:dyDescent="0.25">
      <c r="A107" s="180">
        <v>17</v>
      </c>
      <c r="B107" s="96" t="s">
        <v>5</v>
      </c>
      <c r="C107" s="29" t="s">
        <v>156</v>
      </c>
      <c r="D107" s="35">
        <f>'Helium Price'!S23+'Delivery Charge '!W23+'Other Pricing '!O139</f>
        <v>0</v>
      </c>
    </row>
    <row r="108" spans="1:5" x14ac:dyDescent="0.25">
      <c r="A108" s="313" t="s">
        <v>28</v>
      </c>
      <c r="B108" s="313"/>
      <c r="C108" s="313"/>
      <c r="D108" s="36">
        <f>SUM(D103:D107)</f>
        <v>0</v>
      </c>
      <c r="E108">
        <v>139</v>
      </c>
    </row>
    <row r="109" spans="1:5" x14ac:dyDescent="0.25">
      <c r="A109" s="30" t="s">
        <v>42</v>
      </c>
      <c r="B109" s="96" t="s">
        <v>5</v>
      </c>
      <c r="C109" s="29" t="s">
        <v>151</v>
      </c>
      <c r="D109" s="35">
        <f>'Helium Price'!O24+'Delivery Charge '!S24+'Other Pricing '!K147</f>
        <v>0</v>
      </c>
    </row>
    <row r="110" spans="1:5" x14ac:dyDescent="0.25">
      <c r="A110" s="30" t="s">
        <v>42</v>
      </c>
      <c r="B110" s="96" t="s">
        <v>5</v>
      </c>
      <c r="C110" s="29" t="s">
        <v>152</v>
      </c>
      <c r="D110" s="35">
        <f>'Helium Price'!P24+'Delivery Charge '!T24+'Other Pricing '!L147</f>
        <v>0</v>
      </c>
    </row>
    <row r="111" spans="1:5" x14ac:dyDescent="0.25">
      <c r="A111" s="30" t="s">
        <v>42</v>
      </c>
      <c r="B111" s="96" t="s">
        <v>5</v>
      </c>
      <c r="C111" s="29" t="s">
        <v>153</v>
      </c>
      <c r="D111" s="35">
        <f>'Helium Price'!Q24+'Delivery Charge '!U24+'Other Pricing '!M147</f>
        <v>0</v>
      </c>
    </row>
    <row r="112" spans="1:5" x14ac:dyDescent="0.25">
      <c r="A112" s="30" t="s">
        <v>42</v>
      </c>
      <c r="B112" s="96" t="s">
        <v>5</v>
      </c>
      <c r="C112" s="29" t="s">
        <v>155</v>
      </c>
      <c r="D112" s="35">
        <f>'Helium Price'!R24+'Delivery Charge '!V24+'Other Pricing '!N147</f>
        <v>0</v>
      </c>
    </row>
    <row r="113" spans="1:5" x14ac:dyDescent="0.25">
      <c r="A113" s="30" t="s">
        <v>42</v>
      </c>
      <c r="B113" s="96" t="s">
        <v>5</v>
      </c>
      <c r="C113" s="29" t="s">
        <v>156</v>
      </c>
      <c r="D113" s="35">
        <f>'Helium Price'!S24+'Delivery Charge '!W24+'Other Pricing '!O147</f>
        <v>0</v>
      </c>
    </row>
    <row r="114" spans="1:5" x14ac:dyDescent="0.25">
      <c r="A114" s="313" t="s">
        <v>28</v>
      </c>
      <c r="B114" s="313"/>
      <c r="C114" s="313"/>
      <c r="D114" s="36">
        <f>SUM(D109:D113)</f>
        <v>0</v>
      </c>
      <c r="E114">
        <v>147</v>
      </c>
    </row>
    <row r="115" spans="1:5" x14ac:dyDescent="0.25">
      <c r="A115" s="30" t="s">
        <v>43</v>
      </c>
      <c r="B115" s="96" t="s">
        <v>176</v>
      </c>
      <c r="C115" s="29" t="s">
        <v>151</v>
      </c>
      <c r="D115" s="35">
        <f>'Helium Price'!O25+'Delivery Charge '!S25+'Other Pricing '!K155</f>
        <v>0</v>
      </c>
    </row>
    <row r="116" spans="1:5" x14ac:dyDescent="0.25">
      <c r="A116" s="30" t="s">
        <v>43</v>
      </c>
      <c r="B116" s="96" t="s">
        <v>176</v>
      </c>
      <c r="C116" s="29" t="s">
        <v>152</v>
      </c>
      <c r="D116" s="35">
        <f>'Helium Price'!P25+'Delivery Charge '!T25+'Other Pricing '!L155</f>
        <v>0</v>
      </c>
    </row>
    <row r="117" spans="1:5" x14ac:dyDescent="0.25">
      <c r="A117" s="30" t="s">
        <v>43</v>
      </c>
      <c r="B117" s="96" t="s">
        <v>176</v>
      </c>
      <c r="C117" s="29" t="s">
        <v>153</v>
      </c>
      <c r="D117" s="35">
        <f>'Helium Price'!Q25+'Delivery Charge '!U25+'Other Pricing '!M155</f>
        <v>0</v>
      </c>
    </row>
    <row r="118" spans="1:5" x14ac:dyDescent="0.25">
      <c r="A118" s="30" t="s">
        <v>43</v>
      </c>
      <c r="B118" s="96" t="s">
        <v>176</v>
      </c>
      <c r="C118" s="29" t="s">
        <v>155</v>
      </c>
      <c r="D118" s="35">
        <f>'Helium Price'!R25+'Delivery Charge '!V25+'Other Pricing '!N155</f>
        <v>0</v>
      </c>
    </row>
    <row r="119" spans="1:5" x14ac:dyDescent="0.25">
      <c r="A119" s="30" t="s">
        <v>43</v>
      </c>
      <c r="B119" s="96" t="s">
        <v>176</v>
      </c>
      <c r="C119" s="29" t="s">
        <v>156</v>
      </c>
      <c r="D119" s="35">
        <f>'Helium Price'!S25+'Delivery Charge '!W25+'Other Pricing '!O155</f>
        <v>0</v>
      </c>
    </row>
    <row r="120" spans="1:5" x14ac:dyDescent="0.25">
      <c r="A120" s="313" t="s">
        <v>85</v>
      </c>
      <c r="B120" s="313"/>
      <c r="C120" s="313"/>
      <c r="D120" s="36">
        <f>SUM(D115:D119)</f>
        <v>0</v>
      </c>
      <c r="E120">
        <v>155</v>
      </c>
    </row>
    <row r="121" spans="1:5" x14ac:dyDescent="0.25">
      <c r="A121" s="30" t="s">
        <v>44</v>
      </c>
      <c r="B121" s="96" t="s">
        <v>176</v>
      </c>
      <c r="C121" s="29" t="s">
        <v>151</v>
      </c>
      <c r="D121" s="35">
        <f>'Helium Price'!O26+'Delivery Charge '!S26+'Other Pricing '!L162</f>
        <v>0</v>
      </c>
    </row>
    <row r="122" spans="1:5" x14ac:dyDescent="0.25">
      <c r="A122" s="30" t="s">
        <v>44</v>
      </c>
      <c r="B122" s="96" t="s">
        <v>176</v>
      </c>
      <c r="C122" s="29" t="s">
        <v>152</v>
      </c>
      <c r="D122" s="35">
        <f>'Helium Price'!P26+'Delivery Charge '!T26+'Other Pricing '!M162</f>
        <v>0</v>
      </c>
    </row>
    <row r="123" spans="1:5" x14ac:dyDescent="0.25">
      <c r="A123" s="30" t="s">
        <v>44</v>
      </c>
      <c r="B123" s="96" t="s">
        <v>176</v>
      </c>
      <c r="C123" s="29" t="s">
        <v>153</v>
      </c>
      <c r="D123" s="35">
        <f>'Helium Price'!Q26+'Delivery Charge '!U26+'Other Pricing '!M162</f>
        <v>0</v>
      </c>
    </row>
    <row r="124" spans="1:5" x14ac:dyDescent="0.25">
      <c r="A124" s="30" t="s">
        <v>44</v>
      </c>
      <c r="B124" s="96" t="s">
        <v>176</v>
      </c>
      <c r="C124" s="29" t="s">
        <v>155</v>
      </c>
      <c r="D124" s="35">
        <f>'Helium Price'!R26+'Delivery Charge '!V26+'Other Pricing '!N162</f>
        <v>0</v>
      </c>
    </row>
    <row r="125" spans="1:5" x14ac:dyDescent="0.25">
      <c r="A125" s="30" t="s">
        <v>44</v>
      </c>
      <c r="B125" s="96" t="s">
        <v>176</v>
      </c>
      <c r="C125" s="29" t="s">
        <v>156</v>
      </c>
      <c r="D125" s="35">
        <f>'Helium Price'!S26+'Delivery Charge '!W26+'Other Pricing '!O162</f>
        <v>0</v>
      </c>
    </row>
    <row r="126" spans="1:5" ht="15" customHeight="1" x14ac:dyDescent="0.25">
      <c r="A126" s="313" t="s">
        <v>85</v>
      </c>
      <c r="B126" s="313"/>
      <c r="C126" s="313"/>
      <c r="D126" s="36">
        <f>SUM(D121:D125)</f>
        <v>0</v>
      </c>
      <c r="E126">
        <v>162</v>
      </c>
    </row>
    <row r="127" spans="1:5" x14ac:dyDescent="0.25">
      <c r="A127" s="30" t="s">
        <v>45</v>
      </c>
      <c r="B127" s="96" t="s">
        <v>177</v>
      </c>
      <c r="C127" s="29" t="s">
        <v>151</v>
      </c>
      <c r="D127" s="35">
        <f>'Helium Price'!O27+'Delivery Charge '!S27+'Other Pricing '!K170</f>
        <v>0</v>
      </c>
    </row>
    <row r="128" spans="1:5" x14ac:dyDescent="0.25">
      <c r="A128" s="30" t="s">
        <v>45</v>
      </c>
      <c r="B128" s="96" t="s">
        <v>177</v>
      </c>
      <c r="C128" s="29" t="s">
        <v>152</v>
      </c>
      <c r="D128" s="35">
        <f>'Helium Price'!P27+'Delivery Charge '!T27+'Other Pricing '!L170</f>
        <v>0</v>
      </c>
    </row>
    <row r="129" spans="1:5" x14ac:dyDescent="0.25">
      <c r="A129" s="30" t="s">
        <v>45</v>
      </c>
      <c r="B129" s="96" t="s">
        <v>177</v>
      </c>
      <c r="C129" s="29" t="s">
        <v>153</v>
      </c>
      <c r="D129" s="35">
        <f>'Helium Price'!Q27+'Delivery Charge '!U27+'Other Pricing '!M170</f>
        <v>0</v>
      </c>
    </row>
    <row r="130" spans="1:5" x14ac:dyDescent="0.25">
      <c r="A130" s="30" t="s">
        <v>45</v>
      </c>
      <c r="B130" s="96" t="s">
        <v>177</v>
      </c>
      <c r="C130" s="29" t="s">
        <v>155</v>
      </c>
      <c r="D130" s="35">
        <f>'Helium Price'!R27+'Delivery Charge '!V27+'Other Pricing '!N170</f>
        <v>0</v>
      </c>
    </row>
    <row r="131" spans="1:5" x14ac:dyDescent="0.25">
      <c r="A131" s="30" t="s">
        <v>45</v>
      </c>
      <c r="B131" s="96" t="s">
        <v>177</v>
      </c>
      <c r="C131" s="29" t="s">
        <v>156</v>
      </c>
      <c r="D131" s="35">
        <f>'Helium Price'!S27+'Delivery Charge '!W27+'Other Pricing '!O170</f>
        <v>0</v>
      </c>
    </row>
    <row r="132" spans="1:5" x14ac:dyDescent="0.25">
      <c r="A132" s="314" t="s">
        <v>29</v>
      </c>
      <c r="B132" s="314"/>
      <c r="C132" s="314"/>
      <c r="D132" s="36">
        <f>SUM(D127:D131)</f>
        <v>0</v>
      </c>
      <c r="E132">
        <v>170</v>
      </c>
    </row>
    <row r="133" spans="1:5" x14ac:dyDescent="0.25">
      <c r="A133" s="95" t="s">
        <v>46</v>
      </c>
      <c r="B133" s="98" t="s">
        <v>178</v>
      </c>
      <c r="C133" s="29" t="s">
        <v>151</v>
      </c>
      <c r="D133" s="35">
        <f>'Helium Price'!O28+'Delivery Charge '!S28+'Other Pricing '!K178</f>
        <v>0</v>
      </c>
    </row>
    <row r="134" spans="1:5" x14ac:dyDescent="0.25">
      <c r="A134" s="95" t="s">
        <v>46</v>
      </c>
      <c r="B134" s="98" t="s">
        <v>178</v>
      </c>
      <c r="C134" s="29" t="s">
        <v>152</v>
      </c>
      <c r="D134" s="35">
        <f>'Helium Price'!P28+'Delivery Charge '!T28+'Other Pricing '!L178</f>
        <v>0</v>
      </c>
    </row>
    <row r="135" spans="1:5" x14ac:dyDescent="0.25">
      <c r="A135" s="95" t="s">
        <v>46</v>
      </c>
      <c r="B135" s="98" t="s">
        <v>178</v>
      </c>
      <c r="C135" s="29" t="s">
        <v>153</v>
      </c>
      <c r="D135" s="35">
        <f>'Helium Price'!Q28+'Delivery Charge '!U28+'Other Pricing '!M178</f>
        <v>0</v>
      </c>
    </row>
    <row r="136" spans="1:5" x14ac:dyDescent="0.25">
      <c r="A136" s="95" t="s">
        <v>46</v>
      </c>
      <c r="B136" s="98" t="s">
        <v>178</v>
      </c>
      <c r="C136" s="29" t="s">
        <v>155</v>
      </c>
      <c r="D136" s="35">
        <f>'Helium Price'!R28+'Delivery Charge '!V28+'Other Pricing '!N178</f>
        <v>0</v>
      </c>
    </row>
    <row r="137" spans="1:5" x14ac:dyDescent="0.25">
      <c r="A137" s="95" t="s">
        <v>46</v>
      </c>
      <c r="B137" s="98" t="s">
        <v>178</v>
      </c>
      <c r="C137" s="29" t="s">
        <v>156</v>
      </c>
      <c r="D137" s="35">
        <f>'Helium Price'!S28+'Delivery Charge '!W28+'Other Pricing '!O178</f>
        <v>0</v>
      </c>
    </row>
    <row r="138" spans="1:5" ht="15" customHeight="1" x14ac:dyDescent="0.25">
      <c r="A138" s="312" t="s">
        <v>74</v>
      </c>
      <c r="B138" s="312"/>
      <c r="C138" s="312"/>
      <c r="D138" s="36">
        <f>SUM(D133:D137)</f>
        <v>0</v>
      </c>
      <c r="E138">
        <v>178</v>
      </c>
    </row>
  </sheetData>
  <sheetProtection algorithmName="SHA-512" hashValue="00OtmBLM1hcpZe5NHAOU529TE65SZORIUSWBH7jvKwIotaOJx+P7MCeMWbq2Sl4m4nTqSdgmT1WwNH81y/MOGQ==" saltValue="e2Gu3vq3iQBOANUpdRe8ag==" spinCount="100000" sheet="1" objects="1" scenarios="1"/>
  <mergeCells count="22">
    <mergeCell ref="A48:C48"/>
    <mergeCell ref="A5:D5"/>
    <mergeCell ref="A24:C24"/>
    <mergeCell ref="A30:C30"/>
    <mergeCell ref="A36:C36"/>
    <mergeCell ref="A42:C42"/>
    <mergeCell ref="B4:C4"/>
    <mergeCell ref="A138:C138"/>
    <mergeCell ref="A108:C108"/>
    <mergeCell ref="A114:C114"/>
    <mergeCell ref="A120:C120"/>
    <mergeCell ref="A126:C126"/>
    <mergeCell ref="A132:C132"/>
    <mergeCell ref="A78:C78"/>
    <mergeCell ref="A84:C84"/>
    <mergeCell ref="A90:C90"/>
    <mergeCell ref="A96:C96"/>
    <mergeCell ref="A102:C102"/>
    <mergeCell ref="A72:C72"/>
    <mergeCell ref="A60:C60"/>
    <mergeCell ref="A66:C66"/>
    <mergeCell ref="A54:C54"/>
  </mergeCells>
  <pageMargins left="0.7" right="0.7" top="0.75" bottom="0.75" header="0.3" footer="0.3"/>
  <pageSetup scale="88" orientation="landscape" r:id="rId1"/>
  <headerFooter>
    <oddHeader xml:space="preserve">&amp;C&amp;"Times New Roman,Regular"
                                                                                                                                                </oddHeader>
  </headerFooter>
  <rowBreaks count="2" manualBreakCount="2">
    <brk id="72" max="3" man="1"/>
    <brk id="108" max="3" man="1"/>
  </rowBreaks>
  <ignoredErrors>
    <ignoredError sqref="A7:A23 A25:A29 A31:A35 A37:A41 A43:A47 A55:A5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Cover Sheet</vt:lpstr>
      <vt:lpstr>Instructions</vt:lpstr>
      <vt:lpstr>Helium Price</vt:lpstr>
      <vt:lpstr>Delivery Charge </vt:lpstr>
      <vt:lpstr>Other Pricing </vt:lpstr>
      <vt:lpstr>Total Evaluated Price Summary</vt:lpstr>
      <vt:lpstr>'Cover Sheet'!Print_Area</vt:lpstr>
      <vt:lpstr>'Delivery Charge '!Print_Area</vt:lpstr>
      <vt:lpstr>'Helium Price'!Print_Area</vt:lpstr>
      <vt:lpstr>Instructions!Print_Area</vt:lpstr>
      <vt:lpstr>'Other Pricing '!Print_Area</vt:lpstr>
      <vt:lpstr>'Total Evaluated Price 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2019-04-26T14:53:05Z</dcterms:created>
  <dcterms:modified xsi:type="dcterms:W3CDTF">2025-01-31T21:11:02Z</dcterms:modified>
</cp:coreProperties>
</file>