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iskB\AQ\ACQ2\ACQ22\19-R-1199 Guam BOSC 2018\A.  Pre-Award\07 RFP\RFP Sections A-M\Section J (Attachments)\"/>
    </mc:Choice>
  </mc:AlternateContent>
  <bookViews>
    <workbookView xWindow="2220" yWindow="8496" windowWidth="19416" windowHeight="6528" tabRatio="762"/>
  </bookViews>
  <sheets>
    <sheet name="MOB" sheetId="17" r:id="rId1"/>
    <sheet name="BASE" sheetId="2" r:id="rId2"/>
    <sheet name="OPTION 1" sheetId="18" r:id="rId3"/>
    <sheet name="OPTION 2" sheetId="19" r:id="rId4"/>
    <sheet name="OPTION 3" sheetId="20" r:id="rId5"/>
    <sheet name="OPTION 4" sheetId="21" r:id="rId6"/>
    <sheet name="OPTION 5" sheetId="22" r:id="rId7"/>
    <sheet name="OPTION 6" sheetId="23" r:id="rId8"/>
    <sheet name="OPTION 7" sheetId="24" r:id="rId9"/>
    <sheet name="EXTENSION" sheetId="25" r:id="rId10"/>
    <sheet name="DEMOB" sheetId="26" r:id="rId11"/>
    <sheet name="POP" sheetId="16" r:id="rId12"/>
    <sheet name="LookupTable" sheetId="12" state="hidden" r:id="rId13"/>
  </sheets>
  <definedNames>
    <definedName name="elin">POP!$A$4:$A$14</definedName>
    <definedName name="pop">POP!$A$4:$F$14</definedName>
    <definedName name="_xlnm.Print_Area" localSheetId="1">BASE!$A$1:$E$31</definedName>
    <definedName name="_xlnm.Print_Area" localSheetId="0">MOB!$A$1:$E$40</definedName>
  </definedNames>
  <calcPr calcId="162913"/>
</workbook>
</file>

<file path=xl/calcChain.xml><?xml version="1.0" encoding="utf-8"?>
<calcChain xmlns="http://schemas.openxmlformats.org/spreadsheetml/2006/main">
  <c r="F13" i="16" l="1"/>
  <c r="F12" i="16"/>
  <c r="E24" i="26" l="1"/>
  <c r="E24" i="25"/>
  <c r="E24" i="24"/>
  <c r="E24" i="23"/>
  <c r="E24" i="22"/>
  <c r="E24" i="21"/>
  <c r="E24" i="20"/>
  <c r="E24" i="19"/>
  <c r="E24" i="18"/>
  <c r="E24" i="17"/>
  <c r="A15" i="26" l="1"/>
  <c r="A15" i="25"/>
  <c r="A15" i="24"/>
  <c r="A15" i="23"/>
  <c r="A15" i="22"/>
  <c r="A15" i="21"/>
  <c r="A15" i="20"/>
  <c r="A15" i="19"/>
  <c r="A15" i="18"/>
  <c r="A15" i="2"/>
  <c r="A15" i="17"/>
  <c r="A21" i="19" l="1"/>
  <c r="E19" i="19"/>
  <c r="A18" i="19"/>
  <c r="A17" i="19"/>
  <c r="A16" i="19"/>
  <c r="A14" i="19"/>
  <c r="E12" i="19"/>
  <c r="E27" i="19" s="1"/>
  <c r="A11" i="19"/>
  <c r="A10" i="19"/>
  <c r="A8" i="19"/>
  <c r="D2" i="19"/>
  <c r="E27" i="20"/>
  <c r="A21" i="20"/>
  <c r="E19" i="20"/>
  <c r="A18" i="20"/>
  <c r="A17" i="20"/>
  <c r="A16" i="20"/>
  <c r="A14" i="20"/>
  <c r="E12" i="20"/>
  <c r="A11" i="20"/>
  <c r="A10" i="20"/>
  <c r="A8" i="20"/>
  <c r="D2" i="20"/>
  <c r="E27" i="21"/>
  <c r="A21" i="21"/>
  <c r="E19" i="21"/>
  <c r="A18" i="21"/>
  <c r="A17" i="21"/>
  <c r="A16" i="21"/>
  <c r="A14" i="21"/>
  <c r="E12" i="21"/>
  <c r="A11" i="21"/>
  <c r="A10" i="21"/>
  <c r="A8" i="21"/>
  <c r="D2" i="21"/>
  <c r="A21" i="22"/>
  <c r="E19" i="22"/>
  <c r="A18" i="22"/>
  <c r="A17" i="22"/>
  <c r="A16" i="22"/>
  <c r="A14" i="22"/>
  <c r="E12" i="22"/>
  <c r="E27" i="22" s="1"/>
  <c r="A11" i="22"/>
  <c r="A10" i="22"/>
  <c r="A8" i="22"/>
  <c r="D2" i="22"/>
  <c r="A21" i="23"/>
  <c r="E19" i="23"/>
  <c r="A18" i="23"/>
  <c r="A17" i="23"/>
  <c r="A16" i="23"/>
  <c r="A14" i="23"/>
  <c r="E12" i="23"/>
  <c r="E27" i="23" s="1"/>
  <c r="A11" i="23"/>
  <c r="A10" i="23"/>
  <c r="A8" i="23"/>
  <c r="D2" i="23"/>
  <c r="E27" i="24"/>
  <c r="A21" i="24"/>
  <c r="E19" i="24"/>
  <c r="A18" i="24"/>
  <c r="A17" i="24"/>
  <c r="A16" i="24"/>
  <c r="A14" i="24"/>
  <c r="E12" i="24"/>
  <c r="A11" i="24"/>
  <c r="A10" i="24"/>
  <c r="A8" i="24"/>
  <c r="D2" i="24"/>
  <c r="E27" i="25"/>
  <c r="A21" i="25"/>
  <c r="E19" i="25"/>
  <c r="A18" i="25"/>
  <c r="A17" i="25"/>
  <c r="A16" i="25"/>
  <c r="A14" i="25"/>
  <c r="E12" i="25"/>
  <c r="A11" i="25"/>
  <c r="A10" i="25"/>
  <c r="A8" i="25"/>
  <c r="D2" i="25"/>
  <c r="A21" i="26"/>
  <c r="E19" i="26"/>
  <c r="A18" i="26"/>
  <c r="A17" i="26"/>
  <c r="A16" i="26"/>
  <c r="A14" i="26"/>
  <c r="E12" i="26"/>
  <c r="E27" i="26" s="1"/>
  <c r="A11" i="26"/>
  <c r="A10" i="26"/>
  <c r="A8" i="26"/>
  <c r="A21" i="18"/>
  <c r="E19" i="18"/>
  <c r="A18" i="18"/>
  <c r="A17" i="18"/>
  <c r="A16" i="18"/>
  <c r="A14" i="18"/>
  <c r="E12" i="18"/>
  <c r="E27" i="18" s="1"/>
  <c r="A11" i="18"/>
  <c r="A10" i="18"/>
  <c r="A8" i="18"/>
  <c r="D2" i="18"/>
  <c r="A21" i="17"/>
  <c r="E19" i="17"/>
  <c r="A18" i="17"/>
  <c r="A17" i="17"/>
  <c r="A16" i="17"/>
  <c r="A14" i="17"/>
  <c r="E12" i="17"/>
  <c r="E27" i="17" s="1"/>
  <c r="A11" i="17"/>
  <c r="A10" i="17"/>
  <c r="A8" i="17"/>
  <c r="D2" i="17"/>
  <c r="D2" i="2"/>
  <c r="D3" i="26" l="1"/>
  <c r="D3" i="25"/>
  <c r="D3" i="24"/>
  <c r="F11" i="16"/>
  <c r="D3" i="23" s="1"/>
  <c r="F10" i="16"/>
  <c r="D3" i="22" s="1"/>
  <c r="F9" i="16"/>
  <c r="D3" i="21" s="1"/>
  <c r="F8" i="16"/>
  <c r="D3" i="20" s="1"/>
  <c r="F7" i="16"/>
  <c r="D3" i="19" s="1"/>
  <c r="F6" i="16"/>
  <c r="D3" i="18" s="1"/>
  <c r="F5" i="16"/>
  <c r="D3" i="2" s="1"/>
  <c r="F4" i="16"/>
  <c r="D3" i="17" s="1"/>
  <c r="A11" i="2"/>
  <c r="A10" i="2"/>
  <c r="A8" i="2"/>
  <c r="A21" i="2"/>
  <c r="A16" i="2"/>
  <c r="A17" i="2"/>
  <c r="A18" i="2"/>
  <c r="A14" i="2"/>
  <c r="E19" i="2" l="1"/>
  <c r="E12" i="2"/>
  <c r="E24" i="2" s="1"/>
  <c r="E27" i="2" s="1"/>
  <c r="H12" i="12" l="1"/>
  <c r="F3" i="12"/>
  <c r="G3" i="12"/>
  <c r="F4" i="12"/>
  <c r="G4" i="12"/>
  <c r="F5" i="12"/>
  <c r="G5" i="12"/>
  <c r="F6" i="12"/>
  <c r="G6" i="12"/>
  <c r="F7" i="12"/>
  <c r="G7" i="12"/>
  <c r="F8" i="12"/>
  <c r="G8" i="12"/>
  <c r="F9" i="12"/>
  <c r="G9" i="12"/>
  <c r="F10" i="12"/>
  <c r="G10" i="12"/>
  <c r="F11" i="12"/>
  <c r="G11" i="12"/>
  <c r="F12" i="12"/>
  <c r="G12" i="12"/>
  <c r="G2" i="12"/>
  <c r="F2" i="12"/>
  <c r="H14" i="12"/>
  <c r="H3" i="12"/>
  <c r="H10" i="12"/>
  <c r="H5" i="12"/>
  <c r="H6" i="12"/>
  <c r="H7" i="12"/>
  <c r="H8" i="12"/>
  <c r="H9" i="12"/>
  <c r="H11" i="12"/>
  <c r="H4" i="12"/>
  <c r="H2" i="12"/>
</calcChain>
</file>

<file path=xl/sharedStrings.xml><?xml version="1.0" encoding="utf-8"?>
<sst xmlns="http://schemas.openxmlformats.org/spreadsheetml/2006/main" count="313" uniqueCount="70">
  <si>
    <t>ELIN</t>
  </si>
  <si>
    <t>A</t>
  </si>
  <si>
    <t>EXHIBIT LINE ITEM NUMBERS</t>
  </si>
  <si>
    <t>Estimated Cost</t>
  </si>
  <si>
    <t>Annex Description</t>
  </si>
  <si>
    <t>Annex 
Sub-Annex</t>
  </si>
  <si>
    <t>Electrical</t>
  </si>
  <si>
    <t>Annex 15</t>
  </si>
  <si>
    <t>Wastewater</t>
  </si>
  <si>
    <t>Annex 16</t>
  </si>
  <si>
    <t>TOTAL ESTIMATED COST</t>
  </si>
  <si>
    <t>B</t>
  </si>
  <si>
    <t>C</t>
  </si>
  <si>
    <t>D</t>
  </si>
  <si>
    <t>E</t>
  </si>
  <si>
    <t>F</t>
  </si>
  <si>
    <t>G</t>
  </si>
  <si>
    <t>H</t>
  </si>
  <si>
    <t>J</t>
  </si>
  <si>
    <t>K</t>
  </si>
  <si>
    <t xml:space="preserve">No. </t>
  </si>
  <si>
    <t>Alpha</t>
  </si>
  <si>
    <t>Description</t>
  </si>
  <si>
    <t>Mobilization</t>
  </si>
  <si>
    <t>Base</t>
  </si>
  <si>
    <t xml:space="preserve">1st Option </t>
  </si>
  <si>
    <t>2nd Option</t>
  </si>
  <si>
    <t>3rd Option</t>
  </si>
  <si>
    <t>4th Option</t>
  </si>
  <si>
    <t>1st Award Option</t>
  </si>
  <si>
    <t>2nd Award Option</t>
  </si>
  <si>
    <t>3rd Award Option</t>
  </si>
  <si>
    <t>Service Extension</t>
  </si>
  <si>
    <t>L</t>
  </si>
  <si>
    <t>FROM</t>
  </si>
  <si>
    <t>TO</t>
  </si>
  <si>
    <t># of Months</t>
  </si>
  <si>
    <t>Months</t>
  </si>
  <si>
    <t>[$-409]dd-mmm-yyyy;@</t>
  </si>
  <si>
    <t>ELIN FROM</t>
  </si>
  <si>
    <t>ELIN TO</t>
  </si>
  <si>
    <t>Demobilization</t>
  </si>
  <si>
    <t>Management and Administration</t>
  </si>
  <si>
    <t>Port Operations</t>
  </si>
  <si>
    <t>Facility Management &amp; Engineering Services</t>
  </si>
  <si>
    <t>Sustainment, Restoration &amp; Modernization (SRM)</t>
  </si>
  <si>
    <t>Potable Water</t>
  </si>
  <si>
    <t>Steam, Hot Water and Demineralized Water</t>
  </si>
  <si>
    <t>Base Support Vehicles &amp; Equipment - NBG</t>
  </si>
  <si>
    <t>CLIN</t>
  </si>
  <si>
    <t>EXHIBIT</t>
  </si>
  <si>
    <t>PERIOD</t>
  </si>
  <si>
    <t xml:space="preserve">TO </t>
  </si>
  <si>
    <t>MONTHS</t>
  </si>
  <si>
    <t>BASE - FULL PERFORMANCE</t>
  </si>
  <si>
    <t>OPTION 1</t>
  </si>
  <si>
    <t>OPTION 2</t>
  </si>
  <si>
    <t>OPTION 3</t>
  </si>
  <si>
    <t>OPTION 4</t>
  </si>
  <si>
    <t>OPTION 5</t>
  </si>
  <si>
    <t>OPTION 6</t>
  </si>
  <si>
    <t>OPTION 7</t>
  </si>
  <si>
    <t>DEMOBILIZATION</t>
  </si>
  <si>
    <t>EXTENSION OF SERVICES</t>
  </si>
  <si>
    <t>Item No.</t>
  </si>
  <si>
    <t>PHASE-IN / MOBILIZATION</t>
  </si>
  <si>
    <t>Utilities Management</t>
  </si>
  <si>
    <t>AWARD FEE</t>
  </si>
  <si>
    <t>TOTAL COST PLUS AWARD FEE</t>
  </si>
  <si>
    <t>DEMOBILIZATION *To begin after Option 7 or Extension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</si>
</sst>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(&quot;$&quot;* #,##0.00_);_(&quot;$&quot;* \(#,##0.00\);_(&quot;$&quot;* &quot;-&quot;??_);_(@_)"/>
    <numFmt numFmtId="164" formatCode="0000000"/>
    <numFmt numFmtId="165" formatCode="000"/>
    <numFmt numFmtId="166" formatCode="_(&quot;$&quot;* #,##0_);_(&quot;$&quot;* \(#,##0\);_(&quot;$&quot;* &quot;-&quot;??_);_(@_)"/>
    <numFmt numFmtId="167" formatCode="[$-409]d\-mmm\-yy;@"/>
    <numFmt numFmtId="168" formatCode="[$-409]dd\-mmm\-yyyy;@"/>
    <numFmt numFmtId="169" formatCode="0000"/>
    <numFmt numFmtId="170" formatCode="yyyy/mm/dd"/>
    <numFmt numFmtId="171" formatCode="[$-409]d\-mmm\-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sz val="11"/>
      <color rgb="FF0000CC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14" fontId="0" fillId="0" borderId="0" xfId="0" applyNumberFormat="1" applyAlignment="1">
      <alignment horizontal="center"/>
    </xf>
    <xf numFmtId="167" fontId="0" fillId="2" borderId="0" xfId="0" applyNumberFormat="1" applyFill="1"/>
    <xf numFmtId="0" fontId="0" fillId="0" borderId="0" xfId="0" applyAlignment="1" applyProtection="1">
      <alignment horizontal="center"/>
      <protection locked="0"/>
    </xf>
    <xf numFmtId="168" fontId="0" fillId="0" borderId="0" xfId="0" applyNumberForma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168" fontId="0" fillId="0" borderId="0" xfId="0" applyNumberFormat="1" applyProtection="1">
      <protection locked="0"/>
    </xf>
    <xf numFmtId="2" fontId="0" fillId="0" borderId="0" xfId="0" applyNumberFormat="1" applyAlignment="1" applyProtection="1">
      <alignment horizontal="center"/>
      <protection locked="0"/>
    </xf>
    <xf numFmtId="0" fontId="0" fillId="0" borderId="0" xfId="0" applyProtection="1">
      <protection locked="0"/>
    </xf>
    <xf numFmtId="14" fontId="0" fillId="0" borderId="0" xfId="0" applyNumberFormat="1" applyAlignment="1" applyProtection="1">
      <alignment horizontal="center"/>
      <protection locked="0"/>
    </xf>
    <xf numFmtId="14" fontId="0" fillId="0" borderId="0" xfId="0" applyNumberFormat="1" applyProtection="1">
      <protection locked="0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166" fontId="3" fillId="0" borderId="0" xfId="1" applyNumberFormat="1" applyFont="1"/>
    <xf numFmtId="166" fontId="5" fillId="0" borderId="0" xfId="1" applyNumberFormat="1" applyFont="1" applyAlignment="1">
      <alignment horizontal="center" vertical="center" wrapText="1"/>
    </xf>
    <xf numFmtId="166" fontId="3" fillId="0" borderId="1" xfId="1" applyNumberFormat="1" applyFont="1" applyBorder="1"/>
    <xf numFmtId="166" fontId="3" fillId="0" borderId="0" xfId="1" applyNumberFormat="1" applyFont="1" applyBorder="1"/>
    <xf numFmtId="0" fontId="5" fillId="0" borderId="0" xfId="0" applyFont="1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169" fontId="7" fillId="0" borderId="0" xfId="0" applyNumberFormat="1" applyFont="1" applyAlignment="1">
      <alignment horizontal="center" vertical="center"/>
    </xf>
    <xf numFmtId="170" fontId="7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9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170" fontId="6" fillId="0" borderId="0" xfId="0" applyNumberFormat="1" applyFont="1" applyAlignment="1">
      <alignment horizontal="center" vertical="center"/>
    </xf>
    <xf numFmtId="0" fontId="6" fillId="0" borderId="0" xfId="0" applyFont="1"/>
    <xf numFmtId="0" fontId="3" fillId="3" borderId="0" xfId="0" applyFont="1" applyFill="1" applyAlignment="1">
      <alignment horizontal="center"/>
    </xf>
    <xf numFmtId="165" fontId="3" fillId="3" borderId="0" xfId="0" applyNumberFormat="1" applyFont="1" applyFill="1" applyAlignment="1">
      <alignment horizontal="center"/>
    </xf>
    <xf numFmtId="164" fontId="3" fillId="3" borderId="0" xfId="0" applyNumberFormat="1" applyFont="1" applyFill="1" applyAlignment="1">
      <alignment horizontal="center"/>
    </xf>
    <xf numFmtId="0" fontId="3" fillId="3" borderId="0" xfId="0" applyFont="1" applyFill="1"/>
    <xf numFmtId="166" fontId="3" fillId="3" borderId="0" xfId="1" applyNumberFormat="1" applyFont="1" applyFill="1"/>
    <xf numFmtId="0" fontId="3" fillId="3" borderId="0" xfId="0" applyFont="1" applyFill="1" applyAlignment="1">
      <alignment horizontal="right"/>
    </xf>
    <xf numFmtId="166" fontId="3" fillId="3" borderId="2" xfId="1" applyNumberFormat="1" applyFont="1" applyFill="1" applyBorder="1"/>
    <xf numFmtId="166" fontId="3" fillId="3" borderId="1" xfId="1" applyNumberFormat="1" applyFont="1" applyFill="1" applyBorder="1"/>
    <xf numFmtId="166" fontId="3" fillId="3" borderId="3" xfId="1" applyNumberFormat="1" applyFont="1" applyFill="1" applyBorder="1"/>
    <xf numFmtId="14" fontId="8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9" fontId="4" fillId="0" borderId="0" xfId="0" applyNumberFormat="1" applyFont="1" applyAlignment="1">
      <alignment horizontal="center"/>
    </xf>
    <xf numFmtId="169" fontId="9" fillId="0" borderId="0" xfId="0" applyNumberFormat="1" applyFont="1" applyAlignment="1">
      <alignment horizontal="center"/>
    </xf>
    <xf numFmtId="171" fontId="3" fillId="0" borderId="0" xfId="0" applyNumberFormat="1" applyFont="1" applyFill="1" applyBorder="1" applyAlignment="1">
      <alignment horizontal="center" vertical="center"/>
    </xf>
    <xf numFmtId="17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2">
    <cellStyle name="Currency" xfId="1" builtinId="4"/>
    <cellStyle name="Normal" xfId="0" builtinId="0"/>
  </cellStyles>
  <dxfs count="6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DAEEF3"/>
        </patternFill>
      </fill>
    </dxf>
    <dxf>
      <fill>
        <patternFill>
          <bgColor theme="8" tint="0.79998168889431442"/>
        </patternFill>
      </fill>
    </dxf>
  </dxfs>
  <tableStyles count="0" defaultTableStyle="TableStyleMedium9" defaultPivotStyle="PivotStyleLight16"/>
  <colors>
    <mruColors>
      <color rgb="FF0000CC"/>
      <color rgb="FFFF00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373380</xdr:colOff>
      <xdr:row>6</xdr:row>
      <xdr:rowOff>81915</xdr:rowOff>
    </xdr:from>
    <xdr:to>
      <xdr:col>9</xdr:col>
      <xdr:colOff>542925</xdr:colOff>
      <xdr:row>10</xdr:row>
      <xdr:rowOff>66675</xdr:rowOff>
    </xdr:to>
    <xdr:sp macro="" textlink="">
      <xdr:nvSpPr>
        <xdr:cNvPr id="2" name="TextBox 1"/>
        <xdr:cNvSpPr txBox="1"/>
      </xdr:nvSpPr>
      <xdr:spPr>
        <a:xfrm>
          <a:off x="6507480" y="1243965"/>
          <a:ext cx="1998345" cy="746760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aseline="0"/>
            <a:t>Sanity check DateDif formula to ensure the number of months are correct.</a:t>
          </a:r>
          <a:endParaRPr lang="en-US" sz="1100"/>
        </a:p>
      </xdr:txBody>
    </xdr:sp>
    <xdr:clientData/>
  </xdr:twoCellAnchor>
  <xdr:twoCellAnchor>
    <xdr:from>
      <xdr:col>5</xdr:col>
      <xdr:colOff>695325</xdr:colOff>
      <xdr:row>2</xdr:row>
      <xdr:rowOff>139065</xdr:rowOff>
    </xdr:from>
    <xdr:to>
      <xdr:col>6</xdr:col>
      <xdr:colOff>321945</xdr:colOff>
      <xdr:row>13</xdr:row>
      <xdr:rowOff>180975</xdr:rowOff>
    </xdr:to>
    <xdr:sp macro="" textlink="">
      <xdr:nvSpPr>
        <xdr:cNvPr id="3" name="Right Brace 2"/>
        <xdr:cNvSpPr/>
      </xdr:nvSpPr>
      <xdr:spPr>
        <a:xfrm>
          <a:off x="6076950" y="529590"/>
          <a:ext cx="379095" cy="2146935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Normal="100" zoomScaleSheetLayoutView="100" workbookViewId="0">
      <selection activeCell="E25" sqref="E25"/>
    </sheetView>
  </sheetViews>
  <sheetFormatPr defaultColWidth="9.33203125" defaultRowHeight="13.8" x14ac:dyDescent="0.25"/>
  <cols>
    <col min="1" max="1" width="3.6640625" style="11" customWidth="1"/>
    <col min="2" max="2" width="5.6640625" style="12" bestFit="1" customWidth="1"/>
    <col min="3" max="3" width="10.6640625" style="13" customWidth="1"/>
    <col min="4" max="4" width="47.6640625" style="15" bestFit="1" customWidth="1"/>
    <col min="5" max="5" width="18.5546875" style="21" customWidth="1"/>
    <col min="6" max="16384" width="9.33203125" style="15"/>
  </cols>
  <sheetData>
    <row r="1" spans="1:5" x14ac:dyDescent="0.25">
      <c r="D1" s="14" t="s">
        <v>2</v>
      </c>
    </row>
    <row r="2" spans="1:5" x14ac:dyDescent="0.25">
      <c r="A2" s="49" t="s">
        <v>64</v>
      </c>
      <c r="D2" s="47" t="str">
        <f>INDEX(pop,MATCH($A$6,elin,0),3)&amp;"  "&amp;TEXT(INDEX(pop,MATCH($A$6,elin,0),4),"MMM. DD, YYYY")&amp;" -  "&amp;TEXT(INDEX(pop,MATCH($A$6,elin,0),5),"MMM. DD, YYYY")</f>
        <v>PHASE-IN / MOBILIZATION  Apr. 15, 2020 -  Jul. 14, 2020</v>
      </c>
    </row>
    <row r="3" spans="1:5" x14ac:dyDescent="0.25">
      <c r="B3" s="50">
        <v>1</v>
      </c>
      <c r="D3" s="17" t="str">
        <f>INDEX(pop,MATCH(A6,elin,0),6)&amp;" "&amp;"MONTHS"</f>
        <v>3 MONTHS</v>
      </c>
    </row>
    <row r="4" spans="1:5" ht="7.5" customHeight="1" x14ac:dyDescent="0.25"/>
    <row r="5" spans="1:5" s="16" customFormat="1" ht="41.4" x14ac:dyDescent="0.3">
      <c r="B5" s="18" t="s">
        <v>0</v>
      </c>
      <c r="C5" s="19" t="s">
        <v>5</v>
      </c>
      <c r="D5" s="25" t="s">
        <v>4</v>
      </c>
      <c r="E5" s="22" t="s">
        <v>3</v>
      </c>
    </row>
    <row r="6" spans="1:5" x14ac:dyDescent="0.25">
      <c r="A6" s="38" t="s">
        <v>1</v>
      </c>
      <c r="B6" s="39">
        <v>1</v>
      </c>
      <c r="C6" s="40">
        <v>200000</v>
      </c>
      <c r="D6" s="41" t="s">
        <v>42</v>
      </c>
      <c r="E6" s="42"/>
    </row>
    <row r="8" spans="1:5" x14ac:dyDescent="0.25">
      <c r="A8" s="38" t="str">
        <f>$A$6</f>
        <v>A</v>
      </c>
      <c r="B8" s="39">
        <v>2</v>
      </c>
      <c r="C8" s="40">
        <v>600000</v>
      </c>
      <c r="D8" s="41" t="s">
        <v>43</v>
      </c>
      <c r="E8" s="42"/>
    </row>
    <row r="10" spans="1:5" x14ac:dyDescent="0.25">
      <c r="A10" s="11" t="str">
        <f>$A$6</f>
        <v>A</v>
      </c>
      <c r="B10" s="12">
        <v>3</v>
      </c>
      <c r="C10" s="13">
        <v>1501000</v>
      </c>
      <c r="D10" s="15" t="s">
        <v>44</v>
      </c>
    </row>
    <row r="11" spans="1:5" x14ac:dyDescent="0.25">
      <c r="A11" s="11" t="str">
        <f>$A$6</f>
        <v>A</v>
      </c>
      <c r="B11" s="12">
        <v>4</v>
      </c>
      <c r="C11" s="13">
        <v>1502000</v>
      </c>
      <c r="D11" s="15" t="s">
        <v>45</v>
      </c>
    </row>
    <row r="12" spans="1:5" x14ac:dyDescent="0.25">
      <c r="A12" s="38"/>
      <c r="B12" s="39"/>
      <c r="C12" s="40"/>
      <c r="D12" s="43" t="s">
        <v>7</v>
      </c>
      <c r="E12" s="42">
        <f>SUM(E10:E11)</f>
        <v>0</v>
      </c>
    </row>
    <row r="14" spans="1:5" x14ac:dyDescent="0.25">
      <c r="A14" s="11" t="str">
        <f>$A$6</f>
        <v>A</v>
      </c>
      <c r="B14" s="12">
        <v>5</v>
      </c>
      <c r="C14" s="13">
        <v>1601000</v>
      </c>
      <c r="D14" s="15" t="s">
        <v>66</v>
      </c>
    </row>
    <row r="15" spans="1:5" x14ac:dyDescent="0.25">
      <c r="A15" s="11" t="str">
        <f>$A$6</f>
        <v>A</v>
      </c>
      <c r="B15" s="12">
        <v>6</v>
      </c>
      <c r="C15" s="13">
        <v>1602000</v>
      </c>
      <c r="D15" s="15" t="s">
        <v>6</v>
      </c>
    </row>
    <row r="16" spans="1:5" x14ac:dyDescent="0.25">
      <c r="A16" s="11" t="str">
        <f t="shared" ref="A16:A18" si="0">$A$6</f>
        <v>A</v>
      </c>
      <c r="B16" s="12">
        <v>7</v>
      </c>
      <c r="C16" s="13">
        <v>1604000</v>
      </c>
      <c r="D16" s="15" t="s">
        <v>8</v>
      </c>
    </row>
    <row r="17" spans="1:5" x14ac:dyDescent="0.25">
      <c r="A17" s="11" t="str">
        <f t="shared" si="0"/>
        <v>A</v>
      </c>
      <c r="B17" s="12">
        <v>8</v>
      </c>
      <c r="C17" s="13">
        <v>1605000</v>
      </c>
      <c r="D17" s="15" t="s">
        <v>47</v>
      </c>
      <c r="E17" s="24"/>
    </row>
    <row r="18" spans="1:5" x14ac:dyDescent="0.25">
      <c r="A18" s="11" t="str">
        <f t="shared" si="0"/>
        <v>A</v>
      </c>
      <c r="B18" s="12">
        <v>9</v>
      </c>
      <c r="C18" s="13">
        <v>1606000</v>
      </c>
      <c r="D18" s="15" t="s">
        <v>46</v>
      </c>
      <c r="E18" s="23"/>
    </row>
    <row r="19" spans="1:5" x14ac:dyDescent="0.25">
      <c r="A19" s="38"/>
      <c r="B19" s="39"/>
      <c r="C19" s="40"/>
      <c r="D19" s="43" t="s">
        <v>9</v>
      </c>
      <c r="E19" s="42">
        <f>SUM(E14:E18)</f>
        <v>0</v>
      </c>
    </row>
    <row r="21" spans="1:5" x14ac:dyDescent="0.25">
      <c r="A21" s="38" t="str">
        <f t="shared" ref="A21" si="1">$A$6</f>
        <v>A</v>
      </c>
      <c r="B21" s="39">
        <v>10</v>
      </c>
      <c r="C21" s="40">
        <v>1700000</v>
      </c>
      <c r="D21" s="41" t="s">
        <v>48</v>
      </c>
      <c r="E21" s="42"/>
    </row>
    <row r="23" spans="1:5" x14ac:dyDescent="0.25">
      <c r="E23" s="23"/>
    </row>
    <row r="24" spans="1:5" x14ac:dyDescent="0.25">
      <c r="A24" s="38"/>
      <c r="B24" s="39"/>
      <c r="C24" s="40"/>
      <c r="D24" s="43" t="s">
        <v>10</v>
      </c>
      <c r="E24" s="44">
        <f>SUM(E6,E8,E12,E19,E21)</f>
        <v>0</v>
      </c>
    </row>
    <row r="25" spans="1:5" x14ac:dyDescent="0.25">
      <c r="D25" s="20"/>
    </row>
    <row r="26" spans="1:5" x14ac:dyDescent="0.25">
      <c r="A26" s="38"/>
      <c r="B26" s="39"/>
      <c r="C26" s="40"/>
      <c r="D26" s="43" t="s">
        <v>67</v>
      </c>
      <c r="E26" s="45"/>
    </row>
    <row r="27" spans="1:5" ht="14.4" thickBot="1" x14ac:dyDescent="0.3">
      <c r="A27" s="38"/>
      <c r="B27" s="39"/>
      <c r="C27" s="40"/>
      <c r="D27" s="43" t="s">
        <v>68</v>
      </c>
      <c r="E27" s="46">
        <f>SUM(E24:E26)</f>
        <v>0</v>
      </c>
    </row>
    <row r="28" spans="1:5" ht="14.4" thickTop="1" x14ac:dyDescent="0.25"/>
  </sheetData>
  <printOptions horizontalCentered="1"/>
  <pageMargins left="0.5" right="0.5" top="0.75" bottom="0.75" header="0.3" footer="0.3"/>
  <pageSetup orientation="portrait" r:id="rId1"/>
  <headerFooter>
    <oddFooter>&amp;L&amp;A&amp;CN62742-19-R-1199&amp;RPage &amp;"Calibri,Regular"&amp;P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A10" sqref="A10:XFD10"/>
    </sheetView>
  </sheetViews>
  <sheetFormatPr defaultColWidth="9.33203125" defaultRowHeight="13.8" x14ac:dyDescent="0.25"/>
  <cols>
    <col min="1" max="1" width="3.6640625" style="11" customWidth="1"/>
    <col min="2" max="2" width="5.6640625" style="12" bestFit="1" customWidth="1"/>
    <col min="3" max="3" width="10.6640625" style="13" customWidth="1"/>
    <col min="4" max="4" width="47.6640625" style="15" bestFit="1" customWidth="1"/>
    <col min="5" max="5" width="18.5546875" style="21" customWidth="1"/>
    <col min="6" max="16384" width="9.33203125" style="15"/>
  </cols>
  <sheetData>
    <row r="1" spans="1:5" x14ac:dyDescent="0.25">
      <c r="D1" s="14" t="s">
        <v>2</v>
      </c>
    </row>
    <row r="2" spans="1:5" x14ac:dyDescent="0.25">
      <c r="A2" s="48" t="s">
        <v>64</v>
      </c>
      <c r="D2" s="47" t="str">
        <f>INDEX(pop,MATCH($A$6,elin,0),3)&amp;"  "&amp;TEXT(INDEX(pop,MATCH($A$6,elin,0),4),"MMM. DD, YYYY")&amp;" -  "&amp;TEXT(INDEX(pop,MATCH($A$6,elin,0),5),"MMM. DD, YYYY")</f>
        <v>BASE - FULL PERFORMANCE  Jul. 15, 2020 -  Apr. 14, 2021</v>
      </c>
    </row>
    <row r="3" spans="1:5" x14ac:dyDescent="0.25">
      <c r="B3" s="51">
        <v>2</v>
      </c>
      <c r="D3" s="17" t="str">
        <f>INDEX(pop,MATCH(A6,elin,0),6)&amp;" "&amp;"MONTHS"</f>
        <v>9 MONTHS</v>
      </c>
    </row>
    <row r="4" spans="1:5" ht="7.5" customHeight="1" x14ac:dyDescent="0.25"/>
    <row r="5" spans="1:5" s="16" customFormat="1" ht="41.4" x14ac:dyDescent="0.3">
      <c r="B5" s="18" t="s">
        <v>0</v>
      </c>
      <c r="C5" s="19" t="s">
        <v>5</v>
      </c>
      <c r="D5" s="25" t="s">
        <v>4</v>
      </c>
      <c r="E5" s="22" t="s">
        <v>3</v>
      </c>
    </row>
    <row r="6" spans="1:5" x14ac:dyDescent="0.25">
      <c r="A6" s="38" t="s">
        <v>11</v>
      </c>
      <c r="B6" s="39">
        <v>1</v>
      </c>
      <c r="C6" s="40">
        <v>200000</v>
      </c>
      <c r="D6" s="41" t="s">
        <v>42</v>
      </c>
      <c r="E6" s="42"/>
    </row>
    <row r="8" spans="1:5" x14ac:dyDescent="0.25">
      <c r="A8" s="38" t="str">
        <f>$A$6</f>
        <v>B</v>
      </c>
      <c r="B8" s="39">
        <v>2</v>
      </c>
      <c r="C8" s="40">
        <v>600000</v>
      </c>
      <c r="D8" s="41" t="s">
        <v>43</v>
      </c>
      <c r="E8" s="42"/>
    </row>
    <row r="10" spans="1:5" x14ac:dyDescent="0.25">
      <c r="A10" s="11" t="str">
        <f>$A$6</f>
        <v>B</v>
      </c>
      <c r="B10" s="12">
        <v>3</v>
      </c>
      <c r="C10" s="13">
        <v>1501000</v>
      </c>
      <c r="D10" s="15" t="s">
        <v>44</v>
      </c>
    </row>
    <row r="11" spans="1:5" x14ac:dyDescent="0.25">
      <c r="A11" s="11" t="str">
        <f>$A$6</f>
        <v>B</v>
      </c>
      <c r="B11" s="12">
        <v>4</v>
      </c>
      <c r="C11" s="13">
        <v>1502000</v>
      </c>
      <c r="D11" s="15" t="s">
        <v>45</v>
      </c>
    </row>
    <row r="12" spans="1:5" x14ac:dyDescent="0.25">
      <c r="A12" s="38"/>
      <c r="B12" s="39"/>
      <c r="C12" s="40"/>
      <c r="D12" s="43" t="s">
        <v>7</v>
      </c>
      <c r="E12" s="42">
        <f>SUM(E10:E11)</f>
        <v>0</v>
      </c>
    </row>
    <row r="14" spans="1:5" x14ac:dyDescent="0.25">
      <c r="A14" s="11" t="str">
        <f>$A$6</f>
        <v>B</v>
      </c>
      <c r="B14" s="12">
        <v>5</v>
      </c>
      <c r="C14" s="13">
        <v>1601000</v>
      </c>
      <c r="D14" s="15" t="s">
        <v>66</v>
      </c>
    </row>
    <row r="15" spans="1:5" x14ac:dyDescent="0.25">
      <c r="A15" s="11" t="str">
        <f>$A$6</f>
        <v>B</v>
      </c>
      <c r="B15" s="12">
        <v>6</v>
      </c>
      <c r="C15" s="13">
        <v>1602000</v>
      </c>
      <c r="D15" s="15" t="s">
        <v>6</v>
      </c>
    </row>
    <row r="16" spans="1:5" x14ac:dyDescent="0.25">
      <c r="A16" s="11" t="str">
        <f t="shared" ref="A16:A18" si="0">$A$6</f>
        <v>B</v>
      </c>
      <c r="B16" s="12">
        <v>7</v>
      </c>
      <c r="C16" s="13">
        <v>1604000</v>
      </c>
      <c r="D16" s="15" t="s">
        <v>8</v>
      </c>
    </row>
    <row r="17" spans="1:5" x14ac:dyDescent="0.25">
      <c r="A17" s="11" t="str">
        <f t="shared" si="0"/>
        <v>B</v>
      </c>
      <c r="B17" s="12">
        <v>8</v>
      </c>
      <c r="C17" s="13">
        <v>1605000</v>
      </c>
      <c r="D17" s="15" t="s">
        <v>47</v>
      </c>
      <c r="E17" s="24"/>
    </row>
    <row r="18" spans="1:5" x14ac:dyDescent="0.25">
      <c r="A18" s="11" t="str">
        <f t="shared" si="0"/>
        <v>B</v>
      </c>
      <c r="B18" s="12">
        <v>9</v>
      </c>
      <c r="C18" s="13">
        <v>1606000</v>
      </c>
      <c r="D18" s="15" t="s">
        <v>46</v>
      </c>
      <c r="E18" s="23"/>
    </row>
    <row r="19" spans="1:5" x14ac:dyDescent="0.25">
      <c r="A19" s="38"/>
      <c r="B19" s="39"/>
      <c r="C19" s="40"/>
      <c r="D19" s="43" t="s">
        <v>9</v>
      </c>
      <c r="E19" s="42">
        <f>SUM(E14:E18)</f>
        <v>0</v>
      </c>
    </row>
    <row r="21" spans="1:5" x14ac:dyDescent="0.25">
      <c r="A21" s="38" t="str">
        <f t="shared" ref="A21" si="1">$A$6</f>
        <v>B</v>
      </c>
      <c r="B21" s="39">
        <v>10</v>
      </c>
      <c r="C21" s="40">
        <v>1700000</v>
      </c>
      <c r="D21" s="41" t="s">
        <v>48</v>
      </c>
      <c r="E21" s="42"/>
    </row>
    <row r="23" spans="1:5" x14ac:dyDescent="0.25">
      <c r="E23" s="23"/>
    </row>
    <row r="24" spans="1:5" x14ac:dyDescent="0.25">
      <c r="A24" s="38"/>
      <c r="B24" s="39"/>
      <c r="C24" s="40"/>
      <c r="D24" s="43" t="s">
        <v>10</v>
      </c>
      <c r="E24" s="44">
        <f>SUM(E6,E8,E12,E19,E21)</f>
        <v>0</v>
      </c>
    </row>
    <row r="25" spans="1:5" x14ac:dyDescent="0.25">
      <c r="D25" s="20"/>
    </row>
    <row r="26" spans="1:5" x14ac:dyDescent="0.25">
      <c r="A26" s="38"/>
      <c r="B26" s="39"/>
      <c r="C26" s="40"/>
      <c r="D26" s="43" t="s">
        <v>67</v>
      </c>
      <c r="E26" s="45"/>
    </row>
    <row r="27" spans="1:5" ht="14.4" thickBot="1" x14ac:dyDescent="0.3">
      <c r="A27" s="38"/>
      <c r="B27" s="39"/>
      <c r="C27" s="40"/>
      <c r="D27" s="43" t="s">
        <v>68</v>
      </c>
      <c r="E27" s="46">
        <f>SUM(E24:E26)</f>
        <v>0</v>
      </c>
    </row>
    <row r="28" spans="1:5" ht="14.4" thickTop="1" x14ac:dyDescent="0.25"/>
  </sheetData>
  <printOptions horizontalCentered="1"/>
  <pageMargins left="0.5" right="0.5" top="0.75" bottom="0.75" header="0.3" footer="0.3"/>
  <pageSetup orientation="portrait" r:id="rId1"/>
  <headerFooter>
    <oddFooter>&amp;L&amp;A&amp;CN62742-19-R-1199&amp;RPage &amp;"Calibri,Regular"&amp;P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E25" sqref="E25"/>
    </sheetView>
  </sheetViews>
  <sheetFormatPr defaultColWidth="9.33203125" defaultRowHeight="13.8" x14ac:dyDescent="0.25"/>
  <cols>
    <col min="1" max="1" width="3.6640625" style="11" customWidth="1"/>
    <col min="2" max="2" width="5.6640625" style="12" bestFit="1" customWidth="1"/>
    <col min="3" max="3" width="10.6640625" style="13" customWidth="1"/>
    <col min="4" max="4" width="47.6640625" style="15" bestFit="1" customWidth="1"/>
    <col min="5" max="5" width="18.5546875" style="21" customWidth="1"/>
    <col min="6" max="16384" width="9.33203125" style="15"/>
  </cols>
  <sheetData>
    <row r="1" spans="1:5" x14ac:dyDescent="0.25">
      <c r="D1" s="14" t="s">
        <v>2</v>
      </c>
    </row>
    <row r="2" spans="1:5" x14ac:dyDescent="0.25">
      <c r="A2" s="48" t="s">
        <v>64</v>
      </c>
      <c r="D2" s="47" t="str">
        <f>INDEX(pop,MATCH($A$6,elin,0),3)&amp;"  "&amp;TEXT(INDEX(pop,MATCH($A$6,elin,0),4),"MMM. DD, YYYY")&amp;" -  "&amp;TEXT(INDEX(pop,MATCH($A$6,elin,0),5),"MMM. DD, YYYY")</f>
        <v>OPTION 1  Apr. 15, 2021 -  Apr. 14, 2022</v>
      </c>
    </row>
    <row r="3" spans="1:5" x14ac:dyDescent="0.25">
      <c r="B3" s="51">
        <v>3</v>
      </c>
      <c r="D3" s="17" t="str">
        <f>INDEX(pop,MATCH(A6,elin,0),6)&amp;" "&amp;"MONTHS"</f>
        <v>12 MONTHS</v>
      </c>
    </row>
    <row r="4" spans="1:5" ht="7.5" customHeight="1" x14ac:dyDescent="0.25"/>
    <row r="5" spans="1:5" s="16" customFormat="1" ht="41.4" x14ac:dyDescent="0.3">
      <c r="B5" s="18" t="s">
        <v>0</v>
      </c>
      <c r="C5" s="19" t="s">
        <v>5</v>
      </c>
      <c r="D5" s="25" t="s">
        <v>4</v>
      </c>
      <c r="E5" s="22" t="s">
        <v>3</v>
      </c>
    </row>
    <row r="6" spans="1:5" x14ac:dyDescent="0.25">
      <c r="A6" s="38" t="s">
        <v>12</v>
      </c>
      <c r="B6" s="39">
        <v>1</v>
      </c>
      <c r="C6" s="40">
        <v>200000</v>
      </c>
      <c r="D6" s="41" t="s">
        <v>42</v>
      </c>
      <c r="E6" s="42"/>
    </row>
    <row r="8" spans="1:5" x14ac:dyDescent="0.25">
      <c r="A8" s="38" t="str">
        <f>$A$6</f>
        <v>C</v>
      </c>
      <c r="B8" s="39">
        <v>2</v>
      </c>
      <c r="C8" s="40">
        <v>600000</v>
      </c>
      <c r="D8" s="41" t="s">
        <v>43</v>
      </c>
      <c r="E8" s="42"/>
    </row>
    <row r="10" spans="1:5" x14ac:dyDescent="0.25">
      <c r="A10" s="11" t="str">
        <f>$A$6</f>
        <v>C</v>
      </c>
      <c r="B10" s="12">
        <v>3</v>
      </c>
      <c r="C10" s="13">
        <v>1501000</v>
      </c>
      <c r="D10" s="15" t="s">
        <v>44</v>
      </c>
    </row>
    <row r="11" spans="1:5" x14ac:dyDescent="0.25">
      <c r="A11" s="11" t="str">
        <f>$A$6</f>
        <v>C</v>
      </c>
      <c r="B11" s="12">
        <v>4</v>
      </c>
      <c r="C11" s="13">
        <v>1502000</v>
      </c>
      <c r="D11" s="15" t="s">
        <v>45</v>
      </c>
    </row>
    <row r="12" spans="1:5" x14ac:dyDescent="0.25">
      <c r="A12" s="38"/>
      <c r="B12" s="39"/>
      <c r="C12" s="40"/>
      <c r="D12" s="43" t="s">
        <v>7</v>
      </c>
      <c r="E12" s="42">
        <f>SUM(E10:E11)</f>
        <v>0</v>
      </c>
    </row>
    <row r="14" spans="1:5" x14ac:dyDescent="0.25">
      <c r="A14" s="11" t="str">
        <f>$A$6</f>
        <v>C</v>
      </c>
      <c r="B14" s="12">
        <v>5</v>
      </c>
      <c r="C14" s="13">
        <v>1601000</v>
      </c>
      <c r="D14" s="15" t="s">
        <v>66</v>
      </c>
    </row>
    <row r="15" spans="1:5" x14ac:dyDescent="0.25">
      <c r="A15" s="11" t="str">
        <f t="shared" ref="A15:A18" si="0">$A$6</f>
        <v>C</v>
      </c>
      <c r="B15" s="12">
        <v>6</v>
      </c>
      <c r="C15" s="13">
        <v>1602000</v>
      </c>
      <c r="D15" s="15" t="s">
        <v>6</v>
      </c>
    </row>
    <row r="16" spans="1:5" x14ac:dyDescent="0.25">
      <c r="A16" s="11" t="str">
        <f t="shared" si="0"/>
        <v>C</v>
      </c>
      <c r="B16" s="12">
        <v>7</v>
      </c>
      <c r="C16" s="13">
        <v>1604000</v>
      </c>
      <c r="D16" s="15" t="s">
        <v>8</v>
      </c>
    </row>
    <row r="17" spans="1:5" x14ac:dyDescent="0.25">
      <c r="A17" s="11" t="str">
        <f t="shared" si="0"/>
        <v>C</v>
      </c>
      <c r="B17" s="12">
        <v>8</v>
      </c>
      <c r="C17" s="13">
        <v>1605000</v>
      </c>
      <c r="D17" s="15" t="s">
        <v>47</v>
      </c>
      <c r="E17" s="24"/>
    </row>
    <row r="18" spans="1:5" x14ac:dyDescent="0.25">
      <c r="A18" s="11" t="str">
        <f t="shared" si="0"/>
        <v>C</v>
      </c>
      <c r="B18" s="12">
        <v>9</v>
      </c>
      <c r="C18" s="13">
        <v>1606000</v>
      </c>
      <c r="D18" s="15" t="s">
        <v>46</v>
      </c>
      <c r="E18" s="23"/>
    </row>
    <row r="19" spans="1:5" x14ac:dyDescent="0.25">
      <c r="A19" s="38"/>
      <c r="B19" s="39"/>
      <c r="C19" s="40"/>
      <c r="D19" s="43" t="s">
        <v>9</v>
      </c>
      <c r="E19" s="42">
        <f>SUM(E14:E18)</f>
        <v>0</v>
      </c>
    </row>
    <row r="21" spans="1:5" x14ac:dyDescent="0.25">
      <c r="A21" s="38" t="str">
        <f t="shared" ref="A21" si="1">$A$6</f>
        <v>C</v>
      </c>
      <c r="B21" s="39">
        <v>10</v>
      </c>
      <c r="C21" s="40">
        <v>1700000</v>
      </c>
      <c r="D21" s="41" t="s">
        <v>48</v>
      </c>
      <c r="E21" s="42"/>
    </row>
    <row r="23" spans="1:5" x14ac:dyDescent="0.25">
      <c r="E23" s="23"/>
    </row>
    <row r="24" spans="1:5" x14ac:dyDescent="0.25">
      <c r="A24" s="38"/>
      <c r="B24" s="39"/>
      <c r="C24" s="40"/>
      <c r="D24" s="43" t="s">
        <v>10</v>
      </c>
      <c r="E24" s="44">
        <f>SUM(E6,E8,E12,E19,E21)</f>
        <v>0</v>
      </c>
    </row>
    <row r="25" spans="1:5" x14ac:dyDescent="0.25">
      <c r="D25" s="20"/>
    </row>
    <row r="26" spans="1:5" x14ac:dyDescent="0.25">
      <c r="A26" s="38"/>
      <c r="B26" s="39"/>
      <c r="C26" s="40"/>
      <c r="D26" s="43" t="s">
        <v>67</v>
      </c>
      <c r="E26" s="45"/>
    </row>
    <row r="27" spans="1:5" ht="14.4" thickBot="1" x14ac:dyDescent="0.3">
      <c r="A27" s="38"/>
      <c r="B27" s="39"/>
      <c r="C27" s="40"/>
      <c r="D27" s="43" t="s">
        <v>68</v>
      </c>
      <c r="E27" s="46">
        <f>SUM(E24:E26)</f>
        <v>0</v>
      </c>
    </row>
    <row r="28" spans="1:5" ht="14.4" thickTop="1" x14ac:dyDescent="0.25"/>
  </sheetData>
  <printOptions horizontalCentered="1"/>
  <pageMargins left="0.5" right="0.5" top="0.75" bottom="0.75" header="0.3" footer="0.3"/>
  <pageSetup orientation="portrait" r:id="rId1"/>
  <headerFooter>
    <oddFooter>&amp;L&amp;A&amp;CN62742-19-R-1199&amp;RPage &amp;"Calibri,Regular"&amp;P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E25" sqref="E25"/>
    </sheetView>
  </sheetViews>
  <sheetFormatPr defaultColWidth="9.33203125" defaultRowHeight="13.8" x14ac:dyDescent="0.25"/>
  <cols>
    <col min="1" max="1" width="3.6640625" style="11" customWidth="1"/>
    <col min="2" max="2" width="5.6640625" style="12" bestFit="1" customWidth="1"/>
    <col min="3" max="3" width="10.6640625" style="13" customWidth="1"/>
    <col min="4" max="4" width="47.6640625" style="15" bestFit="1" customWidth="1"/>
    <col min="5" max="5" width="18.5546875" style="21" customWidth="1"/>
    <col min="6" max="16384" width="9.33203125" style="15"/>
  </cols>
  <sheetData>
    <row r="1" spans="1:5" x14ac:dyDescent="0.25">
      <c r="D1" s="14" t="s">
        <v>2</v>
      </c>
    </row>
    <row r="2" spans="1:5" x14ac:dyDescent="0.25">
      <c r="A2" s="48" t="s">
        <v>64</v>
      </c>
      <c r="D2" s="47" t="str">
        <f>INDEX(pop,MATCH($A$6,elin,0),3)&amp;"  "&amp;TEXT(INDEX(pop,MATCH($A$6,elin,0),4),"MMM. DD, YYYY")&amp;" -  "&amp;TEXT(INDEX(pop,MATCH($A$6,elin,0),5),"MMM. DD, YYYY")</f>
        <v>OPTION 2  Apr. 15, 2022 -  Apr. 14, 2023</v>
      </c>
    </row>
    <row r="3" spans="1:5" x14ac:dyDescent="0.25">
      <c r="B3" s="51">
        <v>4</v>
      </c>
      <c r="D3" s="17" t="str">
        <f>INDEX(pop,MATCH(A6,elin,0),6)&amp;" "&amp;"MONTHS"</f>
        <v>12 MONTHS</v>
      </c>
    </row>
    <row r="4" spans="1:5" ht="7.5" customHeight="1" x14ac:dyDescent="0.25"/>
    <row r="5" spans="1:5" s="16" customFormat="1" ht="41.4" x14ac:dyDescent="0.3">
      <c r="B5" s="18" t="s">
        <v>0</v>
      </c>
      <c r="C5" s="19" t="s">
        <v>5</v>
      </c>
      <c r="D5" s="25" t="s">
        <v>4</v>
      </c>
      <c r="E5" s="22" t="s">
        <v>3</v>
      </c>
    </row>
    <row r="6" spans="1:5" x14ac:dyDescent="0.25">
      <c r="A6" s="38" t="s">
        <v>13</v>
      </c>
      <c r="B6" s="39">
        <v>1</v>
      </c>
      <c r="C6" s="40">
        <v>200000</v>
      </c>
      <c r="D6" s="41" t="s">
        <v>42</v>
      </c>
      <c r="E6" s="42"/>
    </row>
    <row r="8" spans="1:5" x14ac:dyDescent="0.25">
      <c r="A8" s="38" t="str">
        <f>$A$6</f>
        <v>D</v>
      </c>
      <c r="B8" s="39">
        <v>2</v>
      </c>
      <c r="C8" s="40">
        <v>600000</v>
      </c>
      <c r="D8" s="41" t="s">
        <v>43</v>
      </c>
      <c r="E8" s="42"/>
    </row>
    <row r="10" spans="1:5" x14ac:dyDescent="0.25">
      <c r="A10" s="11" t="str">
        <f>$A$6</f>
        <v>D</v>
      </c>
      <c r="B10" s="12">
        <v>3</v>
      </c>
      <c r="C10" s="13">
        <v>1501000</v>
      </c>
      <c r="D10" s="15" t="s">
        <v>44</v>
      </c>
    </row>
    <row r="11" spans="1:5" x14ac:dyDescent="0.25">
      <c r="A11" s="11" t="str">
        <f>$A$6</f>
        <v>D</v>
      </c>
      <c r="B11" s="12">
        <v>4</v>
      </c>
      <c r="C11" s="13">
        <v>1502000</v>
      </c>
      <c r="D11" s="15" t="s">
        <v>45</v>
      </c>
    </row>
    <row r="12" spans="1:5" x14ac:dyDescent="0.25">
      <c r="A12" s="38"/>
      <c r="B12" s="39"/>
      <c r="C12" s="40"/>
      <c r="D12" s="43" t="s">
        <v>7</v>
      </c>
      <c r="E12" s="42">
        <f>SUM(E10:E11)</f>
        <v>0</v>
      </c>
    </row>
    <row r="14" spans="1:5" x14ac:dyDescent="0.25">
      <c r="A14" s="11" t="str">
        <f>$A$6</f>
        <v>D</v>
      </c>
      <c r="B14" s="12">
        <v>5</v>
      </c>
      <c r="C14" s="13">
        <v>1601000</v>
      </c>
      <c r="D14" s="15" t="s">
        <v>66</v>
      </c>
    </row>
    <row r="15" spans="1:5" x14ac:dyDescent="0.25">
      <c r="A15" s="11" t="str">
        <f>$A$6</f>
        <v>D</v>
      </c>
      <c r="B15" s="12">
        <v>6</v>
      </c>
      <c r="C15" s="13">
        <v>1602000</v>
      </c>
      <c r="D15" s="15" t="s">
        <v>6</v>
      </c>
    </row>
    <row r="16" spans="1:5" x14ac:dyDescent="0.25">
      <c r="A16" s="11" t="str">
        <f t="shared" ref="A16:A18" si="0">$A$6</f>
        <v>D</v>
      </c>
      <c r="B16" s="12">
        <v>7</v>
      </c>
      <c r="C16" s="13">
        <v>1604000</v>
      </c>
      <c r="D16" s="15" t="s">
        <v>8</v>
      </c>
    </row>
    <row r="17" spans="1:5" x14ac:dyDescent="0.25">
      <c r="A17" s="11" t="str">
        <f t="shared" si="0"/>
        <v>D</v>
      </c>
      <c r="B17" s="12">
        <v>8</v>
      </c>
      <c r="C17" s="13">
        <v>1605000</v>
      </c>
      <c r="D17" s="15" t="s">
        <v>47</v>
      </c>
      <c r="E17" s="24"/>
    </row>
    <row r="18" spans="1:5" x14ac:dyDescent="0.25">
      <c r="A18" s="11" t="str">
        <f t="shared" si="0"/>
        <v>D</v>
      </c>
      <c r="B18" s="12">
        <v>9</v>
      </c>
      <c r="C18" s="13">
        <v>1606000</v>
      </c>
      <c r="D18" s="15" t="s">
        <v>46</v>
      </c>
      <c r="E18" s="23"/>
    </row>
    <row r="19" spans="1:5" x14ac:dyDescent="0.25">
      <c r="A19" s="38"/>
      <c r="B19" s="39"/>
      <c r="C19" s="40"/>
      <c r="D19" s="43" t="s">
        <v>9</v>
      </c>
      <c r="E19" s="42">
        <f>SUM(E14:E18)</f>
        <v>0</v>
      </c>
    </row>
    <row r="21" spans="1:5" x14ac:dyDescent="0.25">
      <c r="A21" s="38" t="str">
        <f t="shared" ref="A21" si="1">$A$6</f>
        <v>D</v>
      </c>
      <c r="B21" s="39">
        <v>10</v>
      </c>
      <c r="C21" s="40">
        <v>1700000</v>
      </c>
      <c r="D21" s="41" t="s">
        <v>48</v>
      </c>
      <c r="E21" s="42"/>
    </row>
    <row r="23" spans="1:5" x14ac:dyDescent="0.25">
      <c r="E23" s="23"/>
    </row>
    <row r="24" spans="1:5" x14ac:dyDescent="0.25">
      <c r="A24" s="38"/>
      <c r="B24" s="39"/>
      <c r="C24" s="40"/>
      <c r="D24" s="43" t="s">
        <v>10</v>
      </c>
      <c r="E24" s="44">
        <f>SUM(E6,E8,E12,E19,E21)</f>
        <v>0</v>
      </c>
    </row>
    <row r="25" spans="1:5" x14ac:dyDescent="0.25">
      <c r="D25" s="20"/>
    </row>
    <row r="26" spans="1:5" x14ac:dyDescent="0.25">
      <c r="A26" s="38"/>
      <c r="B26" s="39"/>
      <c r="C26" s="40"/>
      <c r="D26" s="43" t="s">
        <v>67</v>
      </c>
      <c r="E26" s="45"/>
    </row>
    <row r="27" spans="1:5" ht="14.4" thickBot="1" x14ac:dyDescent="0.3">
      <c r="A27" s="38"/>
      <c r="B27" s="39"/>
      <c r="C27" s="40"/>
      <c r="D27" s="43" t="s">
        <v>68</v>
      </c>
      <c r="E27" s="46">
        <f>SUM(E24:E26)</f>
        <v>0</v>
      </c>
    </row>
    <row r="28" spans="1:5" ht="14.4" thickTop="1" x14ac:dyDescent="0.25"/>
  </sheetData>
  <printOptions horizontalCentered="1"/>
  <pageMargins left="0.5" right="0.5" top="0.75" bottom="0.75" header="0.3" footer="0.3"/>
  <pageSetup orientation="portrait" r:id="rId1"/>
  <headerFooter>
    <oddFooter>&amp;L&amp;A&amp;CN62742-19-R-1199&amp;RPage &amp;"Calibri,Regular"&amp;P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E25" sqref="E25"/>
    </sheetView>
  </sheetViews>
  <sheetFormatPr defaultColWidth="9.33203125" defaultRowHeight="13.8" x14ac:dyDescent="0.25"/>
  <cols>
    <col min="1" max="1" width="3.6640625" style="11" customWidth="1"/>
    <col min="2" max="2" width="5.6640625" style="12" bestFit="1" customWidth="1"/>
    <col min="3" max="3" width="10.6640625" style="13" customWidth="1"/>
    <col min="4" max="4" width="47.6640625" style="15" bestFit="1" customWidth="1"/>
    <col min="5" max="5" width="18.5546875" style="21" customWidth="1"/>
    <col min="6" max="16384" width="9.33203125" style="15"/>
  </cols>
  <sheetData>
    <row r="1" spans="1:5" x14ac:dyDescent="0.25">
      <c r="D1" s="14" t="s">
        <v>2</v>
      </c>
    </row>
    <row r="2" spans="1:5" x14ac:dyDescent="0.25">
      <c r="A2" s="48" t="s">
        <v>64</v>
      </c>
      <c r="D2" s="47" t="str">
        <f>INDEX(pop,MATCH($A$6,elin,0),3)&amp;"  "&amp;TEXT(INDEX(pop,MATCH($A$6,elin,0),4),"MMM. DD, YYYY")&amp;" -  "&amp;TEXT(INDEX(pop,MATCH($A$6,elin,0),5),"MMM. DD, YYYY")</f>
        <v>OPTION 3  Apr. 15, 2023 -  Apr. 14, 2024</v>
      </c>
    </row>
    <row r="3" spans="1:5" x14ac:dyDescent="0.25">
      <c r="B3" s="51">
        <v>5</v>
      </c>
      <c r="D3" s="17" t="str">
        <f>INDEX(pop,MATCH(A6,elin,0),6)&amp;" "&amp;"MONTHS"</f>
        <v>12 MONTHS</v>
      </c>
    </row>
    <row r="4" spans="1:5" ht="7.5" customHeight="1" x14ac:dyDescent="0.25"/>
    <row r="5" spans="1:5" s="16" customFormat="1" ht="41.4" x14ac:dyDescent="0.3">
      <c r="B5" s="18" t="s">
        <v>0</v>
      </c>
      <c r="C5" s="19" t="s">
        <v>5</v>
      </c>
      <c r="D5" s="25" t="s">
        <v>4</v>
      </c>
      <c r="E5" s="22" t="s">
        <v>3</v>
      </c>
    </row>
    <row r="6" spans="1:5" x14ac:dyDescent="0.25">
      <c r="A6" s="38" t="s">
        <v>14</v>
      </c>
      <c r="B6" s="39">
        <v>1</v>
      </c>
      <c r="C6" s="40">
        <v>200000</v>
      </c>
      <c r="D6" s="41" t="s">
        <v>42</v>
      </c>
      <c r="E6" s="42"/>
    </row>
    <row r="8" spans="1:5" x14ac:dyDescent="0.25">
      <c r="A8" s="38" t="str">
        <f>$A$6</f>
        <v>E</v>
      </c>
      <c r="B8" s="39">
        <v>2</v>
      </c>
      <c r="C8" s="40">
        <v>600000</v>
      </c>
      <c r="D8" s="41" t="s">
        <v>43</v>
      </c>
      <c r="E8" s="42"/>
    </row>
    <row r="10" spans="1:5" x14ac:dyDescent="0.25">
      <c r="A10" s="11" t="str">
        <f>$A$6</f>
        <v>E</v>
      </c>
      <c r="B10" s="12">
        <v>3</v>
      </c>
      <c r="C10" s="13">
        <v>1501000</v>
      </c>
      <c r="D10" s="15" t="s">
        <v>44</v>
      </c>
    </row>
    <row r="11" spans="1:5" x14ac:dyDescent="0.25">
      <c r="A11" s="11" t="str">
        <f>$A$6</f>
        <v>E</v>
      </c>
      <c r="B11" s="12">
        <v>4</v>
      </c>
      <c r="C11" s="13">
        <v>1502000</v>
      </c>
      <c r="D11" s="15" t="s">
        <v>45</v>
      </c>
    </row>
    <row r="12" spans="1:5" x14ac:dyDescent="0.25">
      <c r="A12" s="38"/>
      <c r="B12" s="39"/>
      <c r="C12" s="40"/>
      <c r="D12" s="43" t="s">
        <v>7</v>
      </c>
      <c r="E12" s="42">
        <f>SUM(E10:E11)</f>
        <v>0</v>
      </c>
    </row>
    <row r="14" spans="1:5" x14ac:dyDescent="0.25">
      <c r="A14" s="11" t="str">
        <f>$A$6</f>
        <v>E</v>
      </c>
      <c r="B14" s="12">
        <v>5</v>
      </c>
      <c r="C14" s="13">
        <v>1601000</v>
      </c>
      <c r="D14" s="15" t="s">
        <v>66</v>
      </c>
    </row>
    <row r="15" spans="1:5" x14ac:dyDescent="0.25">
      <c r="A15" s="11" t="str">
        <f>$A$6</f>
        <v>E</v>
      </c>
      <c r="B15" s="12">
        <v>6</v>
      </c>
      <c r="C15" s="13">
        <v>1602000</v>
      </c>
      <c r="D15" s="15" t="s">
        <v>6</v>
      </c>
    </row>
    <row r="16" spans="1:5" x14ac:dyDescent="0.25">
      <c r="A16" s="11" t="str">
        <f t="shared" ref="A16:A18" si="0">$A$6</f>
        <v>E</v>
      </c>
      <c r="B16" s="12">
        <v>7</v>
      </c>
      <c r="C16" s="13">
        <v>1604000</v>
      </c>
      <c r="D16" s="15" t="s">
        <v>8</v>
      </c>
    </row>
    <row r="17" spans="1:5" x14ac:dyDescent="0.25">
      <c r="A17" s="11" t="str">
        <f t="shared" si="0"/>
        <v>E</v>
      </c>
      <c r="B17" s="12">
        <v>8</v>
      </c>
      <c r="C17" s="13">
        <v>1605000</v>
      </c>
      <c r="D17" s="15" t="s">
        <v>47</v>
      </c>
      <c r="E17" s="24"/>
    </row>
    <row r="18" spans="1:5" x14ac:dyDescent="0.25">
      <c r="A18" s="11" t="str">
        <f t="shared" si="0"/>
        <v>E</v>
      </c>
      <c r="B18" s="12">
        <v>9</v>
      </c>
      <c r="C18" s="13">
        <v>1606000</v>
      </c>
      <c r="D18" s="15" t="s">
        <v>46</v>
      </c>
      <c r="E18" s="23"/>
    </row>
    <row r="19" spans="1:5" x14ac:dyDescent="0.25">
      <c r="A19" s="38"/>
      <c r="B19" s="39"/>
      <c r="C19" s="40"/>
      <c r="D19" s="43" t="s">
        <v>9</v>
      </c>
      <c r="E19" s="42">
        <f>SUM(E14:E18)</f>
        <v>0</v>
      </c>
    </row>
    <row r="21" spans="1:5" x14ac:dyDescent="0.25">
      <c r="A21" s="38" t="str">
        <f t="shared" ref="A21" si="1">$A$6</f>
        <v>E</v>
      </c>
      <c r="B21" s="39">
        <v>10</v>
      </c>
      <c r="C21" s="40">
        <v>1700000</v>
      </c>
      <c r="D21" s="41" t="s">
        <v>48</v>
      </c>
      <c r="E21" s="42"/>
    </row>
    <row r="23" spans="1:5" x14ac:dyDescent="0.25">
      <c r="E23" s="23"/>
    </row>
    <row r="24" spans="1:5" x14ac:dyDescent="0.25">
      <c r="A24" s="38"/>
      <c r="B24" s="39"/>
      <c r="C24" s="40"/>
      <c r="D24" s="43" t="s">
        <v>10</v>
      </c>
      <c r="E24" s="44">
        <f>SUM(E6,E8,E12,E19,E21)</f>
        <v>0</v>
      </c>
    </row>
    <row r="25" spans="1:5" x14ac:dyDescent="0.25">
      <c r="D25" s="20"/>
    </row>
    <row r="26" spans="1:5" x14ac:dyDescent="0.25">
      <c r="A26" s="38"/>
      <c r="B26" s="39"/>
      <c r="C26" s="40"/>
      <c r="D26" s="43" t="s">
        <v>67</v>
      </c>
      <c r="E26" s="45"/>
    </row>
    <row r="27" spans="1:5" ht="14.4" thickBot="1" x14ac:dyDescent="0.3">
      <c r="A27" s="38"/>
      <c r="B27" s="39"/>
      <c r="C27" s="40"/>
      <c r="D27" s="43" t="s">
        <v>68</v>
      </c>
      <c r="E27" s="46">
        <f>SUM(E24:E26)</f>
        <v>0</v>
      </c>
    </row>
    <row r="28" spans="1:5" ht="14.4" thickTop="1" x14ac:dyDescent="0.25"/>
  </sheetData>
  <printOptions horizontalCentered="1"/>
  <pageMargins left="0.5" right="0.5" top="0.75" bottom="0.75" header="0.3" footer="0.3"/>
  <pageSetup orientation="portrait" r:id="rId1"/>
  <headerFooter>
    <oddFooter>&amp;L&amp;A&amp;CN62742-19-R-1199&amp;RPage &amp;"Calibri,Regular"&amp;P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G24" sqref="G24"/>
    </sheetView>
  </sheetViews>
  <sheetFormatPr defaultColWidth="9.33203125" defaultRowHeight="13.8" x14ac:dyDescent="0.25"/>
  <cols>
    <col min="1" max="1" width="3.6640625" style="11" customWidth="1"/>
    <col min="2" max="2" width="5.6640625" style="12" bestFit="1" customWidth="1"/>
    <col min="3" max="3" width="10.6640625" style="13" customWidth="1"/>
    <col min="4" max="4" width="47.6640625" style="15" bestFit="1" customWidth="1"/>
    <col min="5" max="5" width="18.5546875" style="21" customWidth="1"/>
    <col min="6" max="16384" width="9.33203125" style="15"/>
  </cols>
  <sheetData>
    <row r="1" spans="1:5" x14ac:dyDescent="0.25">
      <c r="D1" s="14" t="s">
        <v>2</v>
      </c>
    </row>
    <row r="2" spans="1:5" x14ac:dyDescent="0.25">
      <c r="A2" s="48" t="s">
        <v>64</v>
      </c>
      <c r="D2" s="47" t="str">
        <f>INDEX(pop,MATCH($A$6,elin,0),3)&amp;"  "&amp;TEXT(INDEX(pop,MATCH($A$6,elin,0),4),"MMM. DD, YYYY")&amp;" -  "&amp;TEXT(INDEX(pop,MATCH($A$6,elin,0),5),"MMM. DD, YYYY")</f>
        <v>OPTION 4  Apr. 15, 2024 -  Apr. 14, 2025</v>
      </c>
    </row>
    <row r="3" spans="1:5" x14ac:dyDescent="0.25">
      <c r="B3" s="51">
        <v>6</v>
      </c>
      <c r="D3" s="17" t="str">
        <f>INDEX(pop,MATCH(A6,elin,0),6)&amp;" "&amp;"MONTHS"</f>
        <v>12 MONTHS</v>
      </c>
    </row>
    <row r="4" spans="1:5" ht="7.5" customHeight="1" x14ac:dyDescent="0.25"/>
    <row r="5" spans="1:5" s="16" customFormat="1" ht="41.4" x14ac:dyDescent="0.3">
      <c r="B5" s="18" t="s">
        <v>0</v>
      </c>
      <c r="C5" s="19" t="s">
        <v>5</v>
      </c>
      <c r="D5" s="25" t="s">
        <v>4</v>
      </c>
      <c r="E5" s="22" t="s">
        <v>3</v>
      </c>
    </row>
    <row r="6" spans="1:5" x14ac:dyDescent="0.25">
      <c r="A6" s="38" t="s">
        <v>15</v>
      </c>
      <c r="B6" s="39">
        <v>1</v>
      </c>
      <c r="C6" s="40">
        <v>200000</v>
      </c>
      <c r="D6" s="41" t="s">
        <v>42</v>
      </c>
      <c r="E6" s="42"/>
    </row>
    <row r="8" spans="1:5" x14ac:dyDescent="0.25">
      <c r="A8" s="38" t="str">
        <f>$A$6</f>
        <v>F</v>
      </c>
      <c r="B8" s="39">
        <v>2</v>
      </c>
      <c r="C8" s="40">
        <v>600000</v>
      </c>
      <c r="D8" s="41" t="s">
        <v>43</v>
      </c>
      <c r="E8" s="42"/>
    </row>
    <row r="10" spans="1:5" x14ac:dyDescent="0.25">
      <c r="A10" s="11" t="str">
        <f>$A$6</f>
        <v>F</v>
      </c>
      <c r="B10" s="12">
        <v>3</v>
      </c>
      <c r="C10" s="13">
        <v>1501000</v>
      </c>
      <c r="D10" s="15" t="s">
        <v>44</v>
      </c>
    </row>
    <row r="11" spans="1:5" x14ac:dyDescent="0.25">
      <c r="A11" s="11" t="str">
        <f>$A$6</f>
        <v>F</v>
      </c>
      <c r="B11" s="12">
        <v>4</v>
      </c>
      <c r="C11" s="13">
        <v>1502000</v>
      </c>
      <c r="D11" s="15" t="s">
        <v>45</v>
      </c>
    </row>
    <row r="12" spans="1:5" x14ac:dyDescent="0.25">
      <c r="A12" s="38"/>
      <c r="B12" s="39"/>
      <c r="C12" s="40"/>
      <c r="D12" s="43" t="s">
        <v>7</v>
      </c>
      <c r="E12" s="42">
        <f>SUM(E10:E11)</f>
        <v>0</v>
      </c>
    </row>
    <row r="14" spans="1:5" x14ac:dyDescent="0.25">
      <c r="A14" s="11" t="str">
        <f>$A$6</f>
        <v>F</v>
      </c>
      <c r="B14" s="12">
        <v>5</v>
      </c>
      <c r="C14" s="13">
        <v>1601000</v>
      </c>
      <c r="D14" s="15" t="s">
        <v>66</v>
      </c>
    </row>
    <row r="15" spans="1:5" x14ac:dyDescent="0.25">
      <c r="A15" s="11" t="str">
        <f>$A$6</f>
        <v>F</v>
      </c>
      <c r="B15" s="12">
        <v>6</v>
      </c>
      <c r="C15" s="13">
        <v>1602000</v>
      </c>
      <c r="D15" s="15" t="s">
        <v>6</v>
      </c>
    </row>
    <row r="16" spans="1:5" x14ac:dyDescent="0.25">
      <c r="A16" s="11" t="str">
        <f t="shared" ref="A16:A18" si="0">$A$6</f>
        <v>F</v>
      </c>
      <c r="B16" s="12">
        <v>7</v>
      </c>
      <c r="C16" s="13">
        <v>1604000</v>
      </c>
      <c r="D16" s="15" t="s">
        <v>8</v>
      </c>
    </row>
    <row r="17" spans="1:5" x14ac:dyDescent="0.25">
      <c r="A17" s="11" t="str">
        <f t="shared" si="0"/>
        <v>F</v>
      </c>
      <c r="B17" s="12">
        <v>8</v>
      </c>
      <c r="C17" s="13">
        <v>1605000</v>
      </c>
      <c r="D17" s="15" t="s">
        <v>47</v>
      </c>
      <c r="E17" s="24"/>
    </row>
    <row r="18" spans="1:5" x14ac:dyDescent="0.25">
      <c r="A18" s="11" t="str">
        <f t="shared" si="0"/>
        <v>F</v>
      </c>
      <c r="B18" s="12">
        <v>9</v>
      </c>
      <c r="C18" s="13">
        <v>1606000</v>
      </c>
      <c r="D18" s="15" t="s">
        <v>46</v>
      </c>
      <c r="E18" s="23"/>
    </row>
    <row r="19" spans="1:5" x14ac:dyDescent="0.25">
      <c r="A19" s="38"/>
      <c r="B19" s="39"/>
      <c r="C19" s="40"/>
      <c r="D19" s="43" t="s">
        <v>9</v>
      </c>
      <c r="E19" s="42">
        <f>SUM(E14:E18)</f>
        <v>0</v>
      </c>
    </row>
    <row r="21" spans="1:5" x14ac:dyDescent="0.25">
      <c r="A21" s="38" t="str">
        <f t="shared" ref="A21" si="1">$A$6</f>
        <v>F</v>
      </c>
      <c r="B21" s="39">
        <v>10</v>
      </c>
      <c r="C21" s="40">
        <v>1700000</v>
      </c>
      <c r="D21" s="41" t="s">
        <v>48</v>
      </c>
      <c r="E21" s="42"/>
    </row>
    <row r="23" spans="1:5" x14ac:dyDescent="0.25">
      <c r="E23" s="23"/>
    </row>
    <row r="24" spans="1:5" x14ac:dyDescent="0.25">
      <c r="A24" s="38"/>
      <c r="B24" s="39"/>
      <c r="C24" s="40"/>
      <c r="D24" s="43" t="s">
        <v>10</v>
      </c>
      <c r="E24" s="44">
        <f>SUM(E6,E8,E12,E19,E21)</f>
        <v>0</v>
      </c>
    </row>
    <row r="25" spans="1:5" x14ac:dyDescent="0.25">
      <c r="D25" s="20"/>
    </row>
    <row r="26" spans="1:5" x14ac:dyDescent="0.25">
      <c r="A26" s="38"/>
      <c r="B26" s="39"/>
      <c r="C26" s="40"/>
      <c r="D26" s="43" t="s">
        <v>67</v>
      </c>
      <c r="E26" s="45"/>
    </row>
    <row r="27" spans="1:5" ht="14.4" thickBot="1" x14ac:dyDescent="0.3">
      <c r="A27" s="38"/>
      <c r="B27" s="39"/>
      <c r="C27" s="40"/>
      <c r="D27" s="43" t="s">
        <v>68</v>
      </c>
      <c r="E27" s="46">
        <f>SUM(E24:E26)</f>
        <v>0</v>
      </c>
    </row>
    <row r="28" spans="1:5" ht="14.4" thickTop="1" x14ac:dyDescent="0.25"/>
  </sheetData>
  <printOptions horizontalCentered="1"/>
  <pageMargins left="0.5" right="0.5" top="0.75" bottom="0.75" header="0.3" footer="0.3"/>
  <pageSetup orientation="portrait" r:id="rId1"/>
  <headerFooter>
    <oddFooter>&amp;L&amp;A&amp;CN62742-19-R-1199&amp;RPage &amp;"Calibri,Regular"&amp;P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E25" sqref="E25"/>
    </sheetView>
  </sheetViews>
  <sheetFormatPr defaultColWidth="9.33203125" defaultRowHeight="13.8" x14ac:dyDescent="0.25"/>
  <cols>
    <col min="1" max="1" width="3.6640625" style="11" customWidth="1"/>
    <col min="2" max="2" width="5.6640625" style="12" bestFit="1" customWidth="1"/>
    <col min="3" max="3" width="10.6640625" style="13" customWidth="1"/>
    <col min="4" max="4" width="47.6640625" style="15" bestFit="1" customWidth="1"/>
    <col min="5" max="5" width="18.5546875" style="21" customWidth="1"/>
    <col min="6" max="16384" width="9.33203125" style="15"/>
  </cols>
  <sheetData>
    <row r="1" spans="1:5" x14ac:dyDescent="0.25">
      <c r="D1" s="14" t="s">
        <v>2</v>
      </c>
    </row>
    <row r="2" spans="1:5" x14ac:dyDescent="0.25">
      <c r="A2" s="48" t="s">
        <v>64</v>
      </c>
      <c r="D2" s="47" t="str">
        <f>INDEX(pop,MATCH($A$6,elin,0),3)&amp;"  "&amp;TEXT(INDEX(pop,MATCH($A$6,elin,0),4),"MMM. DD, YYYY")&amp;" -  "&amp;TEXT(INDEX(pop,MATCH($A$6,elin,0),5),"MMM. DD, YYYY")</f>
        <v>OPTION 5  Apr. 15, 2025 -  Apr. 14, 2026</v>
      </c>
    </row>
    <row r="3" spans="1:5" x14ac:dyDescent="0.25">
      <c r="B3" s="51">
        <v>7</v>
      </c>
      <c r="D3" s="17" t="str">
        <f>INDEX(pop,MATCH(A6,elin,0),6)&amp;" "&amp;"MONTHS"</f>
        <v>12 MONTHS</v>
      </c>
    </row>
    <row r="4" spans="1:5" ht="7.5" customHeight="1" x14ac:dyDescent="0.25"/>
    <row r="5" spans="1:5" s="16" customFormat="1" ht="41.4" x14ac:dyDescent="0.3">
      <c r="B5" s="18" t="s">
        <v>0</v>
      </c>
      <c r="C5" s="19" t="s">
        <v>5</v>
      </c>
      <c r="D5" s="25" t="s">
        <v>4</v>
      </c>
      <c r="E5" s="22" t="s">
        <v>3</v>
      </c>
    </row>
    <row r="6" spans="1:5" x14ac:dyDescent="0.25">
      <c r="A6" s="38" t="s">
        <v>16</v>
      </c>
      <c r="B6" s="39">
        <v>1</v>
      </c>
      <c r="C6" s="40">
        <v>200000</v>
      </c>
      <c r="D6" s="41" t="s">
        <v>42</v>
      </c>
      <c r="E6" s="42"/>
    </row>
    <row r="8" spans="1:5" x14ac:dyDescent="0.25">
      <c r="A8" s="38" t="str">
        <f>$A$6</f>
        <v>G</v>
      </c>
      <c r="B8" s="39">
        <v>2</v>
      </c>
      <c r="C8" s="40">
        <v>600000</v>
      </c>
      <c r="D8" s="41" t="s">
        <v>43</v>
      </c>
      <c r="E8" s="42"/>
    </row>
    <row r="10" spans="1:5" x14ac:dyDescent="0.25">
      <c r="A10" s="11" t="str">
        <f>$A$6</f>
        <v>G</v>
      </c>
      <c r="B10" s="12">
        <v>3</v>
      </c>
      <c r="C10" s="13">
        <v>1501000</v>
      </c>
      <c r="D10" s="15" t="s">
        <v>44</v>
      </c>
    </row>
    <row r="11" spans="1:5" x14ac:dyDescent="0.25">
      <c r="A11" s="11" t="str">
        <f>$A$6</f>
        <v>G</v>
      </c>
      <c r="B11" s="12">
        <v>4</v>
      </c>
      <c r="C11" s="13">
        <v>1502000</v>
      </c>
      <c r="D11" s="15" t="s">
        <v>45</v>
      </c>
    </row>
    <row r="12" spans="1:5" x14ac:dyDescent="0.25">
      <c r="A12" s="38"/>
      <c r="B12" s="39"/>
      <c r="C12" s="40"/>
      <c r="D12" s="43" t="s">
        <v>7</v>
      </c>
      <c r="E12" s="42">
        <f>SUM(E10:E11)</f>
        <v>0</v>
      </c>
    </row>
    <row r="14" spans="1:5" x14ac:dyDescent="0.25">
      <c r="A14" s="11" t="str">
        <f>$A$6</f>
        <v>G</v>
      </c>
      <c r="B14" s="12">
        <v>5</v>
      </c>
      <c r="C14" s="13">
        <v>1601000</v>
      </c>
      <c r="D14" s="15" t="s">
        <v>66</v>
      </c>
    </row>
    <row r="15" spans="1:5" x14ac:dyDescent="0.25">
      <c r="A15" s="11" t="str">
        <f>$A$6</f>
        <v>G</v>
      </c>
      <c r="B15" s="12">
        <v>6</v>
      </c>
      <c r="C15" s="13">
        <v>1602000</v>
      </c>
      <c r="D15" s="15" t="s">
        <v>6</v>
      </c>
    </row>
    <row r="16" spans="1:5" x14ac:dyDescent="0.25">
      <c r="A16" s="11" t="str">
        <f t="shared" ref="A16:A18" si="0">$A$6</f>
        <v>G</v>
      </c>
      <c r="B16" s="12">
        <v>7</v>
      </c>
      <c r="C16" s="13">
        <v>1604000</v>
      </c>
      <c r="D16" s="15" t="s">
        <v>8</v>
      </c>
    </row>
    <row r="17" spans="1:5" x14ac:dyDescent="0.25">
      <c r="A17" s="11" t="str">
        <f t="shared" si="0"/>
        <v>G</v>
      </c>
      <c r="B17" s="12">
        <v>8</v>
      </c>
      <c r="C17" s="13">
        <v>1605000</v>
      </c>
      <c r="D17" s="15" t="s">
        <v>47</v>
      </c>
      <c r="E17" s="24"/>
    </row>
    <row r="18" spans="1:5" x14ac:dyDescent="0.25">
      <c r="A18" s="11" t="str">
        <f t="shared" si="0"/>
        <v>G</v>
      </c>
      <c r="B18" s="12">
        <v>9</v>
      </c>
      <c r="C18" s="13">
        <v>1606000</v>
      </c>
      <c r="D18" s="15" t="s">
        <v>46</v>
      </c>
      <c r="E18" s="23"/>
    </row>
    <row r="19" spans="1:5" x14ac:dyDescent="0.25">
      <c r="A19" s="38"/>
      <c r="B19" s="39"/>
      <c r="C19" s="40"/>
      <c r="D19" s="43" t="s">
        <v>9</v>
      </c>
      <c r="E19" s="42">
        <f>SUM(E14:E18)</f>
        <v>0</v>
      </c>
    </row>
    <row r="21" spans="1:5" x14ac:dyDescent="0.25">
      <c r="A21" s="38" t="str">
        <f t="shared" ref="A21" si="1">$A$6</f>
        <v>G</v>
      </c>
      <c r="B21" s="39">
        <v>10</v>
      </c>
      <c r="C21" s="40">
        <v>1700000</v>
      </c>
      <c r="D21" s="41" t="s">
        <v>48</v>
      </c>
      <c r="E21" s="42"/>
    </row>
    <row r="23" spans="1:5" x14ac:dyDescent="0.25">
      <c r="E23" s="23"/>
    </row>
    <row r="24" spans="1:5" x14ac:dyDescent="0.25">
      <c r="A24" s="38"/>
      <c r="B24" s="39"/>
      <c r="C24" s="40"/>
      <c r="D24" s="43" t="s">
        <v>10</v>
      </c>
      <c r="E24" s="44">
        <f>SUM(E6,E8,E12,E19,E21)</f>
        <v>0</v>
      </c>
    </row>
    <row r="25" spans="1:5" x14ac:dyDescent="0.25">
      <c r="D25" s="20"/>
    </row>
    <row r="26" spans="1:5" x14ac:dyDescent="0.25">
      <c r="A26" s="38"/>
      <c r="B26" s="39"/>
      <c r="C26" s="40"/>
      <c r="D26" s="43" t="s">
        <v>67</v>
      </c>
      <c r="E26" s="45"/>
    </row>
    <row r="27" spans="1:5" ht="14.4" thickBot="1" x14ac:dyDescent="0.3">
      <c r="A27" s="38"/>
      <c r="B27" s="39"/>
      <c r="C27" s="40"/>
      <c r="D27" s="43" t="s">
        <v>68</v>
      </c>
      <c r="E27" s="46">
        <f>SUM(E24:E26)</f>
        <v>0</v>
      </c>
    </row>
    <row r="28" spans="1:5" ht="14.4" thickTop="1" x14ac:dyDescent="0.25"/>
  </sheetData>
  <printOptions horizontalCentered="1"/>
  <pageMargins left="0.5" right="0.5" top="0.75" bottom="0.75" header="0.3" footer="0.3"/>
  <pageSetup orientation="portrait" r:id="rId1"/>
  <headerFooter>
    <oddFooter>&amp;L&amp;A&amp;CN62742-19-R-1199&amp;RPage &amp;"Calibri,Regular"&amp;P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E25" sqref="E25"/>
    </sheetView>
  </sheetViews>
  <sheetFormatPr defaultColWidth="9.33203125" defaultRowHeight="13.8" x14ac:dyDescent="0.25"/>
  <cols>
    <col min="1" max="1" width="3.6640625" style="11" customWidth="1"/>
    <col min="2" max="2" width="5.6640625" style="12" bestFit="1" customWidth="1"/>
    <col min="3" max="3" width="10.6640625" style="13" customWidth="1"/>
    <col min="4" max="4" width="47.6640625" style="15" bestFit="1" customWidth="1"/>
    <col min="5" max="5" width="18.5546875" style="21" customWidth="1"/>
    <col min="6" max="16384" width="9.33203125" style="15"/>
  </cols>
  <sheetData>
    <row r="1" spans="1:5" x14ac:dyDescent="0.25">
      <c r="D1" s="14" t="s">
        <v>2</v>
      </c>
    </row>
    <row r="2" spans="1:5" x14ac:dyDescent="0.25">
      <c r="A2" s="48" t="s">
        <v>64</v>
      </c>
      <c r="D2" s="47" t="str">
        <f>INDEX(pop,MATCH($A$6,elin,0),3)&amp;"  "&amp;TEXT(INDEX(pop,MATCH($A$6,elin,0),4),"MMM. DD, YYYY")&amp;" -  "&amp;TEXT(INDEX(pop,MATCH($A$6,elin,0),5),"MMM. DD, YYYY")</f>
        <v>OPTION 6  Apr. 15, 2026 -  Apr. 14, 2027</v>
      </c>
    </row>
    <row r="3" spans="1:5" x14ac:dyDescent="0.25">
      <c r="B3" s="51">
        <v>8</v>
      </c>
      <c r="D3" s="17" t="str">
        <f>INDEX(pop,MATCH(A6,elin,0),6)&amp;" "&amp;"MONTHS"</f>
        <v>12 MONTHS</v>
      </c>
    </row>
    <row r="4" spans="1:5" ht="7.5" customHeight="1" x14ac:dyDescent="0.25"/>
    <row r="5" spans="1:5" s="16" customFormat="1" ht="41.4" x14ac:dyDescent="0.3">
      <c r="B5" s="18" t="s">
        <v>0</v>
      </c>
      <c r="C5" s="19" t="s">
        <v>5</v>
      </c>
      <c r="D5" s="25" t="s">
        <v>4</v>
      </c>
      <c r="E5" s="22" t="s">
        <v>3</v>
      </c>
    </row>
    <row r="6" spans="1:5" x14ac:dyDescent="0.25">
      <c r="A6" s="38" t="s">
        <v>17</v>
      </c>
      <c r="B6" s="39">
        <v>1</v>
      </c>
      <c r="C6" s="40">
        <v>200000</v>
      </c>
      <c r="D6" s="41" t="s">
        <v>42</v>
      </c>
      <c r="E6" s="42"/>
    </row>
    <row r="8" spans="1:5" x14ac:dyDescent="0.25">
      <c r="A8" s="38" t="str">
        <f>$A$6</f>
        <v>H</v>
      </c>
      <c r="B8" s="39">
        <v>2</v>
      </c>
      <c r="C8" s="40">
        <v>600000</v>
      </c>
      <c r="D8" s="41" t="s">
        <v>43</v>
      </c>
      <c r="E8" s="42"/>
    </row>
    <row r="10" spans="1:5" x14ac:dyDescent="0.25">
      <c r="A10" s="11" t="str">
        <f>$A$6</f>
        <v>H</v>
      </c>
      <c r="B10" s="12">
        <v>3</v>
      </c>
      <c r="C10" s="13">
        <v>1501000</v>
      </c>
      <c r="D10" s="15" t="s">
        <v>44</v>
      </c>
    </row>
    <row r="11" spans="1:5" x14ac:dyDescent="0.25">
      <c r="A11" s="11" t="str">
        <f>$A$6</f>
        <v>H</v>
      </c>
      <c r="B11" s="12">
        <v>4</v>
      </c>
      <c r="C11" s="13">
        <v>1502000</v>
      </c>
      <c r="D11" s="15" t="s">
        <v>45</v>
      </c>
    </row>
    <row r="12" spans="1:5" x14ac:dyDescent="0.25">
      <c r="A12" s="38"/>
      <c r="B12" s="39"/>
      <c r="C12" s="40"/>
      <c r="D12" s="43" t="s">
        <v>7</v>
      </c>
      <c r="E12" s="42">
        <f>SUM(E10:E11)</f>
        <v>0</v>
      </c>
    </row>
    <row r="14" spans="1:5" x14ac:dyDescent="0.25">
      <c r="A14" s="11" t="str">
        <f>$A$6</f>
        <v>H</v>
      </c>
      <c r="B14" s="12">
        <v>5</v>
      </c>
      <c r="C14" s="13">
        <v>1601000</v>
      </c>
      <c r="D14" s="15" t="s">
        <v>66</v>
      </c>
    </row>
    <row r="15" spans="1:5" x14ac:dyDescent="0.25">
      <c r="A15" s="11" t="str">
        <f>$A$6</f>
        <v>H</v>
      </c>
      <c r="B15" s="12">
        <v>6</v>
      </c>
      <c r="C15" s="13">
        <v>1602000</v>
      </c>
      <c r="D15" s="15" t="s">
        <v>6</v>
      </c>
    </row>
    <row r="16" spans="1:5" x14ac:dyDescent="0.25">
      <c r="A16" s="11" t="str">
        <f t="shared" ref="A16:A18" si="0">$A$6</f>
        <v>H</v>
      </c>
      <c r="B16" s="12">
        <v>7</v>
      </c>
      <c r="C16" s="13">
        <v>1604000</v>
      </c>
      <c r="D16" s="15" t="s">
        <v>8</v>
      </c>
    </row>
    <row r="17" spans="1:5" x14ac:dyDescent="0.25">
      <c r="A17" s="11" t="str">
        <f t="shared" si="0"/>
        <v>H</v>
      </c>
      <c r="B17" s="12">
        <v>8</v>
      </c>
      <c r="C17" s="13">
        <v>1605000</v>
      </c>
      <c r="D17" s="15" t="s">
        <v>47</v>
      </c>
      <c r="E17" s="24"/>
    </row>
    <row r="18" spans="1:5" x14ac:dyDescent="0.25">
      <c r="A18" s="11" t="str">
        <f t="shared" si="0"/>
        <v>H</v>
      </c>
      <c r="B18" s="12">
        <v>9</v>
      </c>
      <c r="C18" s="13">
        <v>1606000</v>
      </c>
      <c r="D18" s="15" t="s">
        <v>46</v>
      </c>
      <c r="E18" s="23"/>
    </row>
    <row r="19" spans="1:5" x14ac:dyDescent="0.25">
      <c r="A19" s="38"/>
      <c r="B19" s="39"/>
      <c r="C19" s="40"/>
      <c r="D19" s="43" t="s">
        <v>9</v>
      </c>
      <c r="E19" s="42">
        <f>SUM(E14:E18)</f>
        <v>0</v>
      </c>
    </row>
    <row r="21" spans="1:5" x14ac:dyDescent="0.25">
      <c r="A21" s="38" t="str">
        <f t="shared" ref="A21" si="1">$A$6</f>
        <v>H</v>
      </c>
      <c r="B21" s="39">
        <v>10</v>
      </c>
      <c r="C21" s="40">
        <v>1700000</v>
      </c>
      <c r="D21" s="41" t="s">
        <v>48</v>
      </c>
      <c r="E21" s="42"/>
    </row>
    <row r="23" spans="1:5" x14ac:dyDescent="0.25">
      <c r="E23" s="23"/>
    </row>
    <row r="24" spans="1:5" x14ac:dyDescent="0.25">
      <c r="A24" s="38"/>
      <c r="B24" s="39"/>
      <c r="C24" s="40"/>
      <c r="D24" s="43" t="s">
        <v>10</v>
      </c>
      <c r="E24" s="44">
        <f>SUM(E6,E8,E12,E19,E21)</f>
        <v>0</v>
      </c>
    </row>
    <row r="25" spans="1:5" x14ac:dyDescent="0.25">
      <c r="D25" s="20"/>
    </row>
    <row r="26" spans="1:5" x14ac:dyDescent="0.25">
      <c r="A26" s="38"/>
      <c r="B26" s="39"/>
      <c r="C26" s="40"/>
      <c r="D26" s="43" t="s">
        <v>67</v>
      </c>
      <c r="E26" s="45"/>
    </row>
    <row r="27" spans="1:5" ht="14.4" thickBot="1" x14ac:dyDescent="0.3">
      <c r="A27" s="38"/>
      <c r="B27" s="39"/>
      <c r="C27" s="40"/>
      <c r="D27" s="43" t="s">
        <v>68</v>
      </c>
      <c r="E27" s="46">
        <f>SUM(E24:E26)</f>
        <v>0</v>
      </c>
    </row>
    <row r="28" spans="1:5" ht="14.4" thickTop="1" x14ac:dyDescent="0.25"/>
  </sheetData>
  <printOptions horizontalCentered="1"/>
  <pageMargins left="0.5" right="0.5" top="0.75" bottom="0.75" header="0.3" footer="0.3"/>
  <pageSetup orientation="portrait" r:id="rId1"/>
  <headerFooter>
    <oddFooter>&amp;L&amp;A&amp;CN62742-19-R-1199&amp;RPage &amp;"Calibri,Regular"&amp;P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E25" sqref="E25"/>
    </sheetView>
  </sheetViews>
  <sheetFormatPr defaultColWidth="9.33203125" defaultRowHeight="13.8" x14ac:dyDescent="0.25"/>
  <cols>
    <col min="1" max="1" width="3.6640625" style="11" customWidth="1"/>
    <col min="2" max="2" width="5.6640625" style="12" bestFit="1" customWidth="1"/>
    <col min="3" max="3" width="10.6640625" style="13" customWidth="1"/>
    <col min="4" max="4" width="47.6640625" style="15" bestFit="1" customWidth="1"/>
    <col min="5" max="5" width="18.5546875" style="21" customWidth="1"/>
    <col min="6" max="16384" width="9.33203125" style="15"/>
  </cols>
  <sheetData>
    <row r="1" spans="1:5" x14ac:dyDescent="0.25">
      <c r="D1" s="14" t="s">
        <v>2</v>
      </c>
    </row>
    <row r="2" spans="1:5" x14ac:dyDescent="0.25">
      <c r="A2" s="48" t="s">
        <v>64</v>
      </c>
      <c r="D2" s="47" t="str">
        <f>INDEX(pop,MATCH($A$6,elin,0),3)&amp;"  "&amp;TEXT(INDEX(pop,MATCH($A$6,elin,0),4),"MMM. DD, YYYY")&amp;" -  "&amp;TEXT(INDEX(pop,MATCH($A$6,elin,0),5),"MMM. DD, YYYY")</f>
        <v>OPTION 7  Apr. 15, 2027 -  Jan. 14, 2028</v>
      </c>
    </row>
    <row r="3" spans="1:5" x14ac:dyDescent="0.25">
      <c r="B3" s="51">
        <v>9</v>
      </c>
      <c r="D3" s="17" t="str">
        <f>INDEX(pop,MATCH(A6,elin,0),6)&amp;" "&amp;"MONTHS"</f>
        <v>9 MONTHS</v>
      </c>
    </row>
    <row r="4" spans="1:5" ht="7.5" customHeight="1" x14ac:dyDescent="0.25"/>
    <row r="5" spans="1:5" s="16" customFormat="1" ht="41.4" x14ac:dyDescent="0.3">
      <c r="B5" s="18" t="s">
        <v>0</v>
      </c>
      <c r="C5" s="19" t="s">
        <v>5</v>
      </c>
      <c r="D5" s="25" t="s">
        <v>4</v>
      </c>
      <c r="E5" s="22" t="s">
        <v>3</v>
      </c>
    </row>
    <row r="6" spans="1:5" x14ac:dyDescent="0.25">
      <c r="A6" s="38" t="s">
        <v>18</v>
      </c>
      <c r="B6" s="39">
        <v>1</v>
      </c>
      <c r="C6" s="40">
        <v>200000</v>
      </c>
      <c r="D6" s="41" t="s">
        <v>42</v>
      </c>
      <c r="E6" s="42"/>
    </row>
    <row r="8" spans="1:5" x14ac:dyDescent="0.25">
      <c r="A8" s="38" t="str">
        <f>$A$6</f>
        <v>J</v>
      </c>
      <c r="B8" s="39">
        <v>2</v>
      </c>
      <c r="C8" s="40">
        <v>600000</v>
      </c>
      <c r="D8" s="41" t="s">
        <v>43</v>
      </c>
      <c r="E8" s="42"/>
    </row>
    <row r="10" spans="1:5" x14ac:dyDescent="0.25">
      <c r="A10" s="11" t="str">
        <f>$A$6</f>
        <v>J</v>
      </c>
      <c r="B10" s="12">
        <v>3</v>
      </c>
      <c r="C10" s="13">
        <v>1501000</v>
      </c>
      <c r="D10" s="15" t="s">
        <v>44</v>
      </c>
    </row>
    <row r="11" spans="1:5" x14ac:dyDescent="0.25">
      <c r="A11" s="11" t="str">
        <f>$A$6</f>
        <v>J</v>
      </c>
      <c r="B11" s="12">
        <v>4</v>
      </c>
      <c r="C11" s="13">
        <v>1502000</v>
      </c>
      <c r="D11" s="15" t="s">
        <v>45</v>
      </c>
    </row>
    <row r="12" spans="1:5" x14ac:dyDescent="0.25">
      <c r="A12" s="38"/>
      <c r="B12" s="39"/>
      <c r="C12" s="40"/>
      <c r="D12" s="43" t="s">
        <v>7</v>
      </c>
      <c r="E12" s="42">
        <f>SUM(E10:E11)</f>
        <v>0</v>
      </c>
    </row>
    <row r="14" spans="1:5" x14ac:dyDescent="0.25">
      <c r="A14" s="11" t="str">
        <f>$A$6</f>
        <v>J</v>
      </c>
      <c r="B14" s="12">
        <v>5</v>
      </c>
      <c r="C14" s="13">
        <v>1601000</v>
      </c>
      <c r="D14" s="15" t="s">
        <v>66</v>
      </c>
    </row>
    <row r="15" spans="1:5" x14ac:dyDescent="0.25">
      <c r="A15" s="11" t="str">
        <f>$A$6</f>
        <v>J</v>
      </c>
      <c r="B15" s="12">
        <v>6</v>
      </c>
      <c r="C15" s="13">
        <v>1602000</v>
      </c>
      <c r="D15" s="15" t="s">
        <v>6</v>
      </c>
    </row>
    <row r="16" spans="1:5" x14ac:dyDescent="0.25">
      <c r="A16" s="11" t="str">
        <f t="shared" ref="A16:A18" si="0">$A$6</f>
        <v>J</v>
      </c>
      <c r="B16" s="12">
        <v>7</v>
      </c>
      <c r="C16" s="13">
        <v>1604000</v>
      </c>
      <c r="D16" s="15" t="s">
        <v>8</v>
      </c>
    </row>
    <row r="17" spans="1:5" x14ac:dyDescent="0.25">
      <c r="A17" s="11" t="str">
        <f t="shared" si="0"/>
        <v>J</v>
      </c>
      <c r="B17" s="12">
        <v>8</v>
      </c>
      <c r="C17" s="13">
        <v>1605000</v>
      </c>
      <c r="D17" s="15" t="s">
        <v>47</v>
      </c>
      <c r="E17" s="24"/>
    </row>
    <row r="18" spans="1:5" x14ac:dyDescent="0.25">
      <c r="A18" s="11" t="str">
        <f t="shared" si="0"/>
        <v>J</v>
      </c>
      <c r="B18" s="12">
        <v>9</v>
      </c>
      <c r="C18" s="13">
        <v>1606000</v>
      </c>
      <c r="D18" s="15" t="s">
        <v>46</v>
      </c>
      <c r="E18" s="23"/>
    </row>
    <row r="19" spans="1:5" x14ac:dyDescent="0.25">
      <c r="A19" s="38"/>
      <c r="B19" s="39"/>
      <c r="C19" s="40"/>
      <c r="D19" s="43" t="s">
        <v>9</v>
      </c>
      <c r="E19" s="42">
        <f>SUM(E14:E18)</f>
        <v>0</v>
      </c>
    </row>
    <row r="21" spans="1:5" x14ac:dyDescent="0.25">
      <c r="A21" s="38" t="str">
        <f t="shared" ref="A21" si="1">$A$6</f>
        <v>J</v>
      </c>
      <c r="B21" s="39">
        <v>10</v>
      </c>
      <c r="C21" s="40">
        <v>1700000</v>
      </c>
      <c r="D21" s="41" t="s">
        <v>48</v>
      </c>
      <c r="E21" s="42"/>
    </row>
    <row r="23" spans="1:5" x14ac:dyDescent="0.25">
      <c r="E23" s="23"/>
    </row>
    <row r="24" spans="1:5" x14ac:dyDescent="0.25">
      <c r="A24" s="38"/>
      <c r="B24" s="39"/>
      <c r="C24" s="40"/>
      <c r="D24" s="43" t="s">
        <v>10</v>
      </c>
      <c r="E24" s="44">
        <f>SUM(E6,E8,E12,E19,E21)</f>
        <v>0</v>
      </c>
    </row>
    <row r="25" spans="1:5" x14ac:dyDescent="0.25">
      <c r="D25" s="20"/>
    </row>
    <row r="26" spans="1:5" x14ac:dyDescent="0.25">
      <c r="A26" s="38"/>
      <c r="B26" s="39"/>
      <c r="C26" s="40"/>
      <c r="D26" s="43" t="s">
        <v>67</v>
      </c>
      <c r="E26" s="45"/>
    </row>
    <row r="27" spans="1:5" ht="14.4" thickBot="1" x14ac:dyDescent="0.3">
      <c r="A27" s="38"/>
      <c r="B27" s="39"/>
      <c r="C27" s="40"/>
      <c r="D27" s="43" t="s">
        <v>68</v>
      </c>
      <c r="E27" s="46">
        <f>SUM(E24:E26)</f>
        <v>0</v>
      </c>
    </row>
    <row r="28" spans="1:5" ht="14.4" thickTop="1" x14ac:dyDescent="0.25"/>
  </sheetData>
  <printOptions horizontalCentered="1"/>
  <pageMargins left="0.5" right="0.5" top="0.75" bottom="0.75" header="0.3" footer="0.3"/>
  <pageSetup orientation="portrait" r:id="rId1"/>
  <headerFooter>
    <oddFooter>&amp;L&amp;A&amp;CN62742-19-R-1199&amp;RPage &amp;"Calibri,Regular"&amp;P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I22" sqref="I22"/>
    </sheetView>
  </sheetViews>
  <sheetFormatPr defaultColWidth="9.33203125" defaultRowHeight="13.8" x14ac:dyDescent="0.25"/>
  <cols>
    <col min="1" max="1" width="3.6640625" style="11" customWidth="1"/>
    <col min="2" max="2" width="5.6640625" style="12" bestFit="1" customWidth="1"/>
    <col min="3" max="3" width="10.6640625" style="13" customWidth="1"/>
    <col min="4" max="4" width="47.6640625" style="15" bestFit="1" customWidth="1"/>
    <col min="5" max="5" width="18.5546875" style="21" customWidth="1"/>
    <col min="6" max="16384" width="9.33203125" style="15"/>
  </cols>
  <sheetData>
    <row r="1" spans="1:5" x14ac:dyDescent="0.25">
      <c r="D1" s="14" t="s">
        <v>2</v>
      </c>
    </row>
    <row r="2" spans="1:5" x14ac:dyDescent="0.25">
      <c r="A2" s="48" t="s">
        <v>64</v>
      </c>
      <c r="D2" s="47" t="str">
        <f>INDEX(pop,MATCH($A$6,elin,0),3)&amp;"  "&amp;TEXT(INDEX(pop,MATCH($A$6,elin,0),4),"MMM. DD, YYYY")&amp;" -  "&amp;TEXT(INDEX(pop,MATCH($A$6,elin,0),5),"MMM. DD, YYYY")</f>
        <v>EXTENSION OF SERVICES  Jan. 15, 2028 -  Jul. 14, 2028</v>
      </c>
    </row>
    <row r="3" spans="1:5" x14ac:dyDescent="0.25">
      <c r="B3" s="51">
        <v>10</v>
      </c>
      <c r="D3" s="17" t="str">
        <f>INDEX(pop,MATCH(A6,elin,0),6)&amp;" "&amp;"MONTHS"</f>
        <v>6 MONTHS</v>
      </c>
    </row>
    <row r="4" spans="1:5" ht="7.5" customHeight="1" x14ac:dyDescent="0.25"/>
    <row r="5" spans="1:5" s="16" customFormat="1" ht="41.4" x14ac:dyDescent="0.3">
      <c r="B5" s="18" t="s">
        <v>0</v>
      </c>
      <c r="C5" s="19" t="s">
        <v>5</v>
      </c>
      <c r="D5" s="25" t="s">
        <v>4</v>
      </c>
      <c r="E5" s="22" t="s">
        <v>3</v>
      </c>
    </row>
    <row r="6" spans="1:5" x14ac:dyDescent="0.25">
      <c r="A6" s="38" t="s">
        <v>19</v>
      </c>
      <c r="B6" s="39">
        <v>1</v>
      </c>
      <c r="C6" s="40">
        <v>200000</v>
      </c>
      <c r="D6" s="41" t="s">
        <v>42</v>
      </c>
      <c r="E6" s="42"/>
    </row>
    <row r="8" spans="1:5" x14ac:dyDescent="0.25">
      <c r="A8" s="38" t="str">
        <f>$A$6</f>
        <v>K</v>
      </c>
      <c r="B8" s="39">
        <v>2</v>
      </c>
      <c r="C8" s="40">
        <v>600000</v>
      </c>
      <c r="D8" s="41" t="s">
        <v>43</v>
      </c>
      <c r="E8" s="42"/>
    </row>
    <row r="10" spans="1:5" x14ac:dyDescent="0.25">
      <c r="A10" s="11" t="str">
        <f>$A$6</f>
        <v>K</v>
      </c>
      <c r="B10" s="12">
        <v>3</v>
      </c>
      <c r="C10" s="13">
        <v>1501000</v>
      </c>
      <c r="D10" s="15" t="s">
        <v>44</v>
      </c>
    </row>
    <row r="11" spans="1:5" x14ac:dyDescent="0.25">
      <c r="A11" s="11" t="str">
        <f>$A$6</f>
        <v>K</v>
      </c>
      <c r="B11" s="12">
        <v>4</v>
      </c>
      <c r="C11" s="13">
        <v>1502000</v>
      </c>
      <c r="D11" s="15" t="s">
        <v>45</v>
      </c>
    </row>
    <row r="12" spans="1:5" x14ac:dyDescent="0.25">
      <c r="A12" s="38"/>
      <c r="B12" s="39"/>
      <c r="C12" s="40"/>
      <c r="D12" s="43" t="s">
        <v>7</v>
      </c>
      <c r="E12" s="42">
        <f>SUM(E10:E11)</f>
        <v>0</v>
      </c>
    </row>
    <row r="14" spans="1:5" x14ac:dyDescent="0.25">
      <c r="A14" s="11" t="str">
        <f>$A$6</f>
        <v>K</v>
      </c>
      <c r="B14" s="12">
        <v>5</v>
      </c>
      <c r="C14" s="13">
        <v>1601000</v>
      </c>
      <c r="D14" s="15" t="s">
        <v>66</v>
      </c>
    </row>
    <row r="15" spans="1:5" x14ac:dyDescent="0.25">
      <c r="A15" s="11" t="str">
        <f>$A$6</f>
        <v>K</v>
      </c>
      <c r="B15" s="12">
        <v>6</v>
      </c>
      <c r="C15" s="13">
        <v>1602000</v>
      </c>
      <c r="D15" s="15" t="s">
        <v>6</v>
      </c>
    </row>
    <row r="16" spans="1:5" x14ac:dyDescent="0.25">
      <c r="A16" s="11" t="str">
        <f t="shared" ref="A16:A18" si="0">$A$6</f>
        <v>K</v>
      </c>
      <c r="B16" s="12">
        <v>7</v>
      </c>
      <c r="C16" s="13">
        <v>1604000</v>
      </c>
      <c r="D16" s="15" t="s">
        <v>8</v>
      </c>
    </row>
    <row r="17" spans="1:5" x14ac:dyDescent="0.25">
      <c r="A17" s="11" t="str">
        <f t="shared" si="0"/>
        <v>K</v>
      </c>
      <c r="B17" s="12">
        <v>8</v>
      </c>
      <c r="C17" s="13">
        <v>1605000</v>
      </c>
      <c r="D17" s="15" t="s">
        <v>47</v>
      </c>
      <c r="E17" s="24"/>
    </row>
    <row r="18" spans="1:5" x14ac:dyDescent="0.25">
      <c r="A18" s="11" t="str">
        <f t="shared" si="0"/>
        <v>K</v>
      </c>
      <c r="B18" s="12">
        <v>9</v>
      </c>
      <c r="C18" s="13">
        <v>1606000</v>
      </c>
      <c r="D18" s="15" t="s">
        <v>46</v>
      </c>
      <c r="E18" s="23"/>
    </row>
    <row r="19" spans="1:5" x14ac:dyDescent="0.25">
      <c r="A19" s="38"/>
      <c r="B19" s="39"/>
      <c r="C19" s="40"/>
      <c r="D19" s="43" t="s">
        <v>9</v>
      </c>
      <c r="E19" s="42">
        <f>SUM(E14:E18)</f>
        <v>0</v>
      </c>
    </row>
    <row r="21" spans="1:5" x14ac:dyDescent="0.25">
      <c r="A21" s="38" t="str">
        <f t="shared" ref="A21" si="1">$A$6</f>
        <v>K</v>
      </c>
      <c r="B21" s="39">
        <v>10</v>
      </c>
      <c r="C21" s="40">
        <v>1700000</v>
      </c>
      <c r="D21" s="41" t="s">
        <v>48</v>
      </c>
      <c r="E21" s="42"/>
    </row>
    <row r="23" spans="1:5" x14ac:dyDescent="0.25">
      <c r="E23" s="23"/>
    </row>
    <row r="24" spans="1:5" x14ac:dyDescent="0.25">
      <c r="A24" s="38"/>
      <c r="B24" s="39"/>
      <c r="C24" s="40"/>
      <c r="D24" s="43" t="s">
        <v>10</v>
      </c>
      <c r="E24" s="44">
        <f>SUM(E6,E8,E12,E19,E21)</f>
        <v>0</v>
      </c>
    </row>
    <row r="25" spans="1:5" x14ac:dyDescent="0.25">
      <c r="D25" s="20"/>
    </row>
    <row r="26" spans="1:5" x14ac:dyDescent="0.25">
      <c r="A26" s="38"/>
      <c r="B26" s="39"/>
      <c r="C26" s="40"/>
      <c r="D26" s="43" t="s">
        <v>67</v>
      </c>
      <c r="E26" s="45"/>
    </row>
    <row r="27" spans="1:5" ht="14.4" thickBot="1" x14ac:dyDescent="0.3">
      <c r="A27" s="38"/>
      <c r="B27" s="39"/>
      <c r="C27" s="40"/>
      <c r="D27" s="43" t="s">
        <v>68</v>
      </c>
      <c r="E27" s="46">
        <f>SUM(E24:E26)</f>
        <v>0</v>
      </c>
    </row>
    <row r="28" spans="1:5" ht="14.4" thickTop="1" x14ac:dyDescent="0.25"/>
  </sheetData>
  <printOptions horizontalCentered="1"/>
  <pageMargins left="0.5" right="0.5" top="0.75" bottom="0.75" header="0.3" footer="0.3"/>
  <pageSetup orientation="portrait" r:id="rId1"/>
  <headerFooter>
    <oddFooter>&amp;L&amp;A&amp;CN62742-19-R-1199&amp;RPage &amp;"Calibri,Regular"&amp;P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L10" sqref="L10"/>
    </sheetView>
  </sheetViews>
  <sheetFormatPr defaultColWidth="9.33203125" defaultRowHeight="13.8" x14ac:dyDescent="0.25"/>
  <cols>
    <col min="1" max="1" width="3.6640625" style="11" customWidth="1"/>
    <col min="2" max="2" width="5.6640625" style="12" bestFit="1" customWidth="1"/>
    <col min="3" max="3" width="10.6640625" style="13" customWidth="1"/>
    <col min="4" max="4" width="47.6640625" style="15" bestFit="1" customWidth="1"/>
    <col min="5" max="5" width="18.5546875" style="21" customWidth="1"/>
    <col min="6" max="16384" width="9.33203125" style="15"/>
  </cols>
  <sheetData>
    <row r="1" spans="1:5" x14ac:dyDescent="0.25">
      <c r="D1" s="14" t="s">
        <v>2</v>
      </c>
    </row>
    <row r="2" spans="1:5" x14ac:dyDescent="0.25">
      <c r="A2" s="48" t="s">
        <v>64</v>
      </c>
      <c r="D2" s="47" t="s">
        <v>69</v>
      </c>
    </row>
    <row r="3" spans="1:5" x14ac:dyDescent="0.25">
      <c r="B3" s="51">
        <v>11</v>
      </c>
      <c r="D3" s="17" t="str">
        <f>INDEX(pop,MATCH(A6,elin,0),6)&amp;" "&amp;"MONTHS"</f>
        <v>3 MONTHS</v>
      </c>
    </row>
    <row r="4" spans="1:5" ht="7.5" customHeight="1" x14ac:dyDescent="0.25"/>
    <row r="5" spans="1:5" s="16" customFormat="1" ht="41.4" x14ac:dyDescent="0.3">
      <c r="B5" s="18" t="s">
        <v>0</v>
      </c>
      <c r="C5" s="19" t="s">
        <v>5</v>
      </c>
      <c r="D5" s="25" t="s">
        <v>4</v>
      </c>
      <c r="E5" s="22" t="s">
        <v>3</v>
      </c>
    </row>
    <row r="6" spans="1:5" x14ac:dyDescent="0.25">
      <c r="A6" s="38" t="s">
        <v>33</v>
      </c>
      <c r="B6" s="39">
        <v>1</v>
      </c>
      <c r="C6" s="40">
        <v>200000</v>
      </c>
      <c r="D6" s="41" t="s">
        <v>42</v>
      </c>
      <c r="E6" s="42"/>
    </row>
    <row r="8" spans="1:5" x14ac:dyDescent="0.25">
      <c r="A8" s="38" t="str">
        <f>$A$6</f>
        <v>L</v>
      </c>
      <c r="B8" s="39">
        <v>2</v>
      </c>
      <c r="C8" s="40">
        <v>600000</v>
      </c>
      <c r="D8" s="41" t="s">
        <v>43</v>
      </c>
      <c r="E8" s="42"/>
    </row>
    <row r="10" spans="1:5" x14ac:dyDescent="0.25">
      <c r="A10" s="11" t="str">
        <f>$A$6</f>
        <v>L</v>
      </c>
      <c r="B10" s="12">
        <v>3</v>
      </c>
      <c r="C10" s="13">
        <v>1501000</v>
      </c>
      <c r="D10" s="15" t="s">
        <v>44</v>
      </c>
    </row>
    <row r="11" spans="1:5" x14ac:dyDescent="0.25">
      <c r="A11" s="11" t="str">
        <f>$A$6</f>
        <v>L</v>
      </c>
      <c r="B11" s="12">
        <v>4</v>
      </c>
      <c r="C11" s="13">
        <v>1502000</v>
      </c>
      <c r="D11" s="15" t="s">
        <v>45</v>
      </c>
    </row>
    <row r="12" spans="1:5" x14ac:dyDescent="0.25">
      <c r="A12" s="38"/>
      <c r="B12" s="39"/>
      <c r="C12" s="40"/>
      <c r="D12" s="43" t="s">
        <v>7</v>
      </c>
      <c r="E12" s="42">
        <f>SUM(E10:E11)</f>
        <v>0</v>
      </c>
    </row>
    <row r="14" spans="1:5" x14ac:dyDescent="0.25">
      <c r="A14" s="11" t="str">
        <f>$A$6</f>
        <v>L</v>
      </c>
      <c r="B14" s="12">
        <v>5</v>
      </c>
      <c r="C14" s="13">
        <v>1601000</v>
      </c>
      <c r="D14" s="15" t="s">
        <v>66</v>
      </c>
    </row>
    <row r="15" spans="1:5" x14ac:dyDescent="0.25">
      <c r="A15" s="11" t="str">
        <f>$A$6</f>
        <v>L</v>
      </c>
      <c r="B15" s="12">
        <v>6</v>
      </c>
      <c r="C15" s="13">
        <v>1602000</v>
      </c>
      <c r="D15" s="15" t="s">
        <v>6</v>
      </c>
    </row>
    <row r="16" spans="1:5" x14ac:dyDescent="0.25">
      <c r="A16" s="11" t="str">
        <f t="shared" ref="A16:A18" si="0">$A$6</f>
        <v>L</v>
      </c>
      <c r="B16" s="12">
        <v>7</v>
      </c>
      <c r="C16" s="13">
        <v>1604000</v>
      </c>
      <c r="D16" s="15" t="s">
        <v>8</v>
      </c>
    </row>
    <row r="17" spans="1:5" x14ac:dyDescent="0.25">
      <c r="A17" s="11" t="str">
        <f t="shared" si="0"/>
        <v>L</v>
      </c>
      <c r="B17" s="12">
        <v>8</v>
      </c>
      <c r="C17" s="13">
        <v>1605000</v>
      </c>
      <c r="D17" s="15" t="s">
        <v>47</v>
      </c>
      <c r="E17" s="24"/>
    </row>
    <row r="18" spans="1:5" x14ac:dyDescent="0.25">
      <c r="A18" s="11" t="str">
        <f t="shared" si="0"/>
        <v>L</v>
      </c>
      <c r="B18" s="12">
        <v>9</v>
      </c>
      <c r="C18" s="13">
        <v>1606000</v>
      </c>
      <c r="D18" s="15" t="s">
        <v>46</v>
      </c>
      <c r="E18" s="23"/>
    </row>
    <row r="19" spans="1:5" x14ac:dyDescent="0.25">
      <c r="A19" s="38"/>
      <c r="B19" s="39"/>
      <c r="C19" s="40"/>
      <c r="D19" s="43" t="s">
        <v>9</v>
      </c>
      <c r="E19" s="42">
        <f>SUM(E14:E18)</f>
        <v>0</v>
      </c>
    </row>
    <row r="21" spans="1:5" x14ac:dyDescent="0.25">
      <c r="A21" s="38" t="str">
        <f t="shared" ref="A21" si="1">$A$6</f>
        <v>L</v>
      </c>
      <c r="B21" s="39">
        <v>10</v>
      </c>
      <c r="C21" s="40">
        <v>1700000</v>
      </c>
      <c r="D21" s="41" t="s">
        <v>48</v>
      </c>
      <c r="E21" s="42"/>
    </row>
    <row r="23" spans="1:5" x14ac:dyDescent="0.25">
      <c r="E23" s="23"/>
    </row>
    <row r="24" spans="1:5" x14ac:dyDescent="0.25">
      <c r="A24" s="38"/>
      <c r="B24" s="39"/>
      <c r="C24" s="40"/>
      <c r="D24" s="43" t="s">
        <v>10</v>
      </c>
      <c r="E24" s="44">
        <f>SUM(E6,E8,E12,E19,E21)</f>
        <v>0</v>
      </c>
    </row>
    <row r="25" spans="1:5" x14ac:dyDescent="0.25">
      <c r="D25" s="20"/>
    </row>
    <row r="26" spans="1:5" x14ac:dyDescent="0.25">
      <c r="A26" s="38"/>
      <c r="B26" s="39"/>
      <c r="C26" s="40"/>
      <c r="D26" s="43" t="s">
        <v>67</v>
      </c>
      <c r="E26" s="45"/>
    </row>
    <row r="27" spans="1:5" ht="14.4" thickBot="1" x14ac:dyDescent="0.3">
      <c r="A27" s="38"/>
      <c r="B27" s="39"/>
      <c r="C27" s="40"/>
      <c r="D27" s="43" t="s">
        <v>68</v>
      </c>
      <c r="E27" s="46">
        <f>SUM(E24:E26)</f>
        <v>0</v>
      </c>
    </row>
    <row r="28" spans="1:5" ht="14.4" thickTop="1" x14ac:dyDescent="0.25"/>
  </sheetData>
  <printOptions horizontalCentered="1"/>
  <pageMargins left="0.5" right="0.5" top="0.75" bottom="0.75" header="0.3" footer="0.3"/>
  <pageSetup orientation="portrait" r:id="rId1"/>
  <headerFooter>
    <oddFooter>&amp;L&amp;A&amp;CN62742-19-R-1199&amp;RPage &amp;"Calibri,Regular"&amp;P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workbookViewId="0">
      <selection activeCell="E19" sqref="E19"/>
    </sheetView>
  </sheetViews>
  <sheetFormatPr defaultRowHeight="14.4" x14ac:dyDescent="0.3"/>
  <cols>
    <col min="1" max="1" width="10.44140625" bestFit="1" customWidth="1"/>
    <col min="2" max="2" width="6.6640625" bestFit="1" customWidth="1"/>
    <col min="3" max="3" width="34.109375" bestFit="1" customWidth="1"/>
    <col min="4" max="5" width="14.6640625" bestFit="1" customWidth="1"/>
    <col min="6" max="6" width="11.33203125" bestFit="1" customWidth="1"/>
  </cols>
  <sheetData>
    <row r="2" spans="1:11" ht="15.6" x14ac:dyDescent="0.3">
      <c r="A2" s="26">
        <v>1</v>
      </c>
      <c r="B2" s="26">
        <v>2</v>
      </c>
      <c r="C2" s="26">
        <v>3</v>
      </c>
      <c r="D2" s="26">
        <v>4</v>
      </c>
      <c r="E2" s="26">
        <v>5</v>
      </c>
      <c r="F2" s="26">
        <v>6</v>
      </c>
      <c r="G2" s="27"/>
      <c r="H2" s="27"/>
      <c r="I2" s="27"/>
      <c r="J2" s="27"/>
      <c r="K2" s="27"/>
    </row>
    <row r="3" spans="1:11" ht="15.6" x14ac:dyDescent="0.3">
      <c r="A3" s="28" t="s">
        <v>50</v>
      </c>
      <c r="B3" s="29" t="s">
        <v>49</v>
      </c>
      <c r="C3" s="28" t="s">
        <v>51</v>
      </c>
      <c r="D3" s="30" t="s">
        <v>52</v>
      </c>
      <c r="E3" s="30" t="s">
        <v>34</v>
      </c>
      <c r="F3" s="31" t="s">
        <v>53</v>
      </c>
      <c r="G3" s="28"/>
      <c r="H3" s="28"/>
      <c r="I3" s="28"/>
      <c r="J3" s="28"/>
      <c r="K3" s="28"/>
    </row>
    <row r="4" spans="1:11" ht="15" x14ac:dyDescent="0.3">
      <c r="A4" s="32" t="s">
        <v>1</v>
      </c>
      <c r="B4" s="33">
        <v>1</v>
      </c>
      <c r="C4" s="32" t="s">
        <v>65</v>
      </c>
      <c r="D4" s="52">
        <v>43936</v>
      </c>
      <c r="E4" s="52">
        <v>44026</v>
      </c>
      <c r="F4" s="34">
        <f t="shared" ref="F4:F14" si="0">DATEDIF(D4,E4,"M")+1</f>
        <v>3</v>
      </c>
      <c r="G4" s="32"/>
      <c r="H4" s="32"/>
      <c r="I4" s="32"/>
      <c r="J4" s="32"/>
      <c r="K4" s="32"/>
    </row>
    <row r="5" spans="1:11" ht="15" x14ac:dyDescent="0.3">
      <c r="A5" s="32" t="s">
        <v>11</v>
      </c>
      <c r="B5" s="33">
        <v>2</v>
      </c>
      <c r="C5" s="32" t="s">
        <v>54</v>
      </c>
      <c r="D5" s="52">
        <v>44027</v>
      </c>
      <c r="E5" s="52">
        <v>44300</v>
      </c>
      <c r="F5" s="34">
        <f>DATEDIF(D5,E5,"M")+1</f>
        <v>9</v>
      </c>
      <c r="G5" s="32"/>
      <c r="H5" s="32"/>
      <c r="I5" s="32"/>
      <c r="J5" s="32"/>
      <c r="K5" s="32"/>
    </row>
    <row r="6" spans="1:11" ht="15" x14ac:dyDescent="0.3">
      <c r="A6" s="32" t="s">
        <v>12</v>
      </c>
      <c r="B6" s="33">
        <v>3</v>
      </c>
      <c r="C6" s="32" t="s">
        <v>55</v>
      </c>
      <c r="D6" s="52">
        <v>44301</v>
      </c>
      <c r="E6" s="52">
        <v>44665</v>
      </c>
      <c r="F6" s="34">
        <f t="shared" si="0"/>
        <v>12</v>
      </c>
      <c r="G6" s="32"/>
      <c r="H6" s="32"/>
      <c r="I6" s="32"/>
      <c r="J6" s="32"/>
      <c r="K6" s="32"/>
    </row>
    <row r="7" spans="1:11" ht="15" x14ac:dyDescent="0.3">
      <c r="A7" s="32" t="s">
        <v>13</v>
      </c>
      <c r="B7" s="33">
        <v>4</v>
      </c>
      <c r="C7" s="32" t="s">
        <v>56</v>
      </c>
      <c r="D7" s="52">
        <v>44666</v>
      </c>
      <c r="E7" s="52">
        <v>45030</v>
      </c>
      <c r="F7" s="34">
        <f t="shared" si="0"/>
        <v>12</v>
      </c>
      <c r="G7" s="32"/>
      <c r="H7" s="32"/>
      <c r="I7" s="35"/>
      <c r="J7" s="35"/>
      <c r="K7" s="32"/>
    </row>
    <row r="8" spans="1:11" ht="15" x14ac:dyDescent="0.3">
      <c r="A8" s="32" t="s">
        <v>14</v>
      </c>
      <c r="B8" s="33">
        <v>5</v>
      </c>
      <c r="C8" s="32" t="s">
        <v>57</v>
      </c>
      <c r="D8" s="52">
        <v>45031</v>
      </c>
      <c r="E8" s="52">
        <v>45396</v>
      </c>
      <c r="F8" s="34">
        <f t="shared" si="0"/>
        <v>12</v>
      </c>
      <c r="G8" s="32"/>
      <c r="H8" s="32"/>
      <c r="I8" s="32"/>
      <c r="J8" s="32"/>
      <c r="K8" s="32"/>
    </row>
    <row r="9" spans="1:11" ht="15" x14ac:dyDescent="0.3">
      <c r="A9" s="32" t="s">
        <v>15</v>
      </c>
      <c r="B9" s="33">
        <v>6</v>
      </c>
      <c r="C9" s="32" t="s">
        <v>58</v>
      </c>
      <c r="D9" s="52">
        <v>45397</v>
      </c>
      <c r="E9" s="52">
        <v>45761</v>
      </c>
      <c r="F9" s="34">
        <f t="shared" si="0"/>
        <v>12</v>
      </c>
      <c r="G9" s="32"/>
      <c r="H9" s="32"/>
      <c r="I9" s="32"/>
      <c r="J9" s="32"/>
      <c r="K9" s="32"/>
    </row>
    <row r="10" spans="1:11" ht="15" x14ac:dyDescent="0.3">
      <c r="A10" s="32" t="s">
        <v>16</v>
      </c>
      <c r="B10" s="33">
        <v>7</v>
      </c>
      <c r="C10" s="32" t="s">
        <v>59</v>
      </c>
      <c r="D10" s="52">
        <v>45762</v>
      </c>
      <c r="E10" s="52">
        <v>46126</v>
      </c>
      <c r="F10" s="34">
        <f t="shared" si="0"/>
        <v>12</v>
      </c>
      <c r="G10" s="32"/>
      <c r="H10" s="32"/>
      <c r="I10" s="32"/>
      <c r="J10" s="32"/>
      <c r="K10" s="32"/>
    </row>
    <row r="11" spans="1:11" ht="15" x14ac:dyDescent="0.3">
      <c r="A11" s="32" t="s">
        <v>17</v>
      </c>
      <c r="B11" s="33">
        <v>8</v>
      </c>
      <c r="C11" s="32" t="s">
        <v>60</v>
      </c>
      <c r="D11" s="52">
        <v>46127</v>
      </c>
      <c r="E11" s="52">
        <v>46491</v>
      </c>
      <c r="F11" s="34">
        <f t="shared" si="0"/>
        <v>12</v>
      </c>
      <c r="G11" s="32"/>
      <c r="H11" s="32"/>
      <c r="I11" s="32"/>
      <c r="J11" s="32"/>
      <c r="K11" s="32"/>
    </row>
    <row r="12" spans="1:11" ht="15" x14ac:dyDescent="0.3">
      <c r="A12" s="32" t="s">
        <v>18</v>
      </c>
      <c r="B12" s="33">
        <v>9</v>
      </c>
      <c r="C12" s="32" t="s">
        <v>61</v>
      </c>
      <c r="D12" s="53">
        <v>46492</v>
      </c>
      <c r="E12" s="53">
        <v>46766</v>
      </c>
      <c r="F12" s="54">
        <f t="shared" si="0"/>
        <v>9</v>
      </c>
      <c r="G12" s="32"/>
      <c r="H12" s="32"/>
      <c r="I12" s="32"/>
      <c r="J12" s="32"/>
      <c r="K12" s="32"/>
    </row>
    <row r="13" spans="1:11" ht="15" x14ac:dyDescent="0.3">
      <c r="A13" s="32" t="s">
        <v>19</v>
      </c>
      <c r="B13" s="33">
        <v>10</v>
      </c>
      <c r="C13" s="32" t="s">
        <v>63</v>
      </c>
      <c r="D13" s="53">
        <v>46767</v>
      </c>
      <c r="E13" s="53">
        <v>46948</v>
      </c>
      <c r="F13" s="54">
        <f t="shared" si="0"/>
        <v>6</v>
      </c>
      <c r="G13" s="32"/>
      <c r="H13" s="32"/>
      <c r="I13" s="32"/>
      <c r="J13" s="32"/>
      <c r="K13" s="32"/>
    </row>
    <row r="14" spans="1:11" ht="15" x14ac:dyDescent="0.3">
      <c r="A14" s="32" t="s">
        <v>33</v>
      </c>
      <c r="B14" s="33">
        <v>11</v>
      </c>
      <c r="C14" s="32" t="s">
        <v>62</v>
      </c>
      <c r="D14" s="53"/>
      <c r="E14" s="53"/>
      <c r="F14" s="54">
        <v>3</v>
      </c>
      <c r="G14" s="32"/>
      <c r="H14" s="32"/>
      <c r="I14" s="32"/>
      <c r="J14" s="32"/>
      <c r="K14" s="32"/>
    </row>
    <row r="15" spans="1:11" ht="15" x14ac:dyDescent="0.3">
      <c r="A15" s="32"/>
      <c r="B15" s="33"/>
      <c r="C15" s="32"/>
      <c r="D15" s="36"/>
      <c r="E15" s="36"/>
      <c r="F15" s="34"/>
      <c r="G15" s="32"/>
      <c r="H15" s="32"/>
      <c r="I15" s="32"/>
      <c r="J15" s="32"/>
      <c r="K15" s="32"/>
    </row>
    <row r="16" spans="1:11" ht="15" x14ac:dyDescent="0.3">
      <c r="A16" s="32"/>
      <c r="B16" s="33"/>
      <c r="C16" s="32"/>
      <c r="D16" s="36"/>
      <c r="E16" s="36"/>
      <c r="F16" s="34"/>
      <c r="G16" s="32"/>
      <c r="H16" s="32"/>
      <c r="I16" s="32"/>
      <c r="J16" s="32"/>
      <c r="K16" s="32"/>
    </row>
    <row r="17" spans="1:11" ht="15" x14ac:dyDescent="0.3">
      <c r="A17" s="32"/>
      <c r="B17" s="33"/>
      <c r="C17" s="32"/>
      <c r="D17" s="36"/>
      <c r="E17" s="36"/>
      <c r="F17" s="34"/>
      <c r="G17" s="32"/>
      <c r="H17" s="32"/>
      <c r="I17" s="32"/>
      <c r="J17" s="32"/>
      <c r="K17" s="32"/>
    </row>
    <row r="18" spans="1:11" ht="15" x14ac:dyDescent="0.3">
      <c r="A18" s="32"/>
      <c r="B18" s="33"/>
      <c r="C18" s="32"/>
      <c r="D18" s="36"/>
      <c r="E18" s="36"/>
      <c r="F18" s="34"/>
      <c r="G18" s="32"/>
      <c r="H18" s="32"/>
      <c r="I18" s="32"/>
      <c r="J18" s="32"/>
      <c r="K18" s="32"/>
    </row>
    <row r="19" spans="1:11" ht="15" x14ac:dyDescent="0.3">
      <c r="A19" s="32"/>
      <c r="B19" s="33"/>
      <c r="C19" s="32"/>
      <c r="D19" s="36"/>
      <c r="E19" s="36"/>
      <c r="F19" s="34"/>
      <c r="G19" s="32"/>
      <c r="H19" s="32"/>
      <c r="I19" s="32"/>
      <c r="J19" s="32"/>
      <c r="K19" s="32"/>
    </row>
    <row r="20" spans="1:11" ht="15" x14ac:dyDescent="0.3">
      <c r="A20" s="32"/>
      <c r="B20" s="33"/>
      <c r="C20" s="32"/>
      <c r="D20" s="36"/>
      <c r="E20" s="36"/>
      <c r="F20" s="34"/>
      <c r="G20" s="32"/>
      <c r="H20" s="32"/>
      <c r="I20" s="32"/>
      <c r="J20" s="32"/>
      <c r="K20" s="32"/>
    </row>
    <row r="21" spans="1:11" ht="15" x14ac:dyDescent="0.3">
      <c r="A21" s="32"/>
      <c r="B21" s="33"/>
      <c r="C21" s="32"/>
      <c r="D21" s="36"/>
      <c r="E21" s="36"/>
      <c r="F21" s="34"/>
      <c r="G21" s="32"/>
      <c r="H21" s="32"/>
      <c r="I21" s="32"/>
      <c r="J21" s="32"/>
      <c r="K21" s="32"/>
    </row>
    <row r="22" spans="1:11" ht="15.6" x14ac:dyDescent="0.3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</row>
    <row r="23" spans="1:11" ht="15.6" x14ac:dyDescent="0.3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</row>
    <row r="24" spans="1:11" ht="15.6" x14ac:dyDescent="0.3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</row>
    <row r="25" spans="1:11" ht="15.6" x14ac:dyDescent="0.3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</row>
  </sheetData>
  <conditionalFormatting sqref="A4:C11 F4:F11 A12:B14">
    <cfRule type="expression" dxfId="5" priority="7" stopIfTrue="1">
      <formula>MOD(SUBTOTAL(3,$A$3:$A4),2)</formula>
    </cfRule>
  </conditionalFormatting>
  <conditionalFormatting sqref="D4:E11">
    <cfRule type="expression" dxfId="4" priority="5" stopIfTrue="1">
      <formula>MOD(SUBTOTAL(3,$A$1:$A4),2)</formula>
    </cfRule>
  </conditionalFormatting>
  <conditionalFormatting sqref="D12:F14">
    <cfRule type="expression" dxfId="2" priority="3" stopIfTrue="1">
      <formula>MOD(SUBTOTAL(3,$A$1:$A12),2)</formula>
    </cfRule>
  </conditionalFormatting>
  <conditionalFormatting sqref="C12:C14">
    <cfRule type="expression" dxfId="0" priority="1" stopIfTrue="1">
      <formula>MOD(SUBTOTAL(3,$A$3:$A12),2)</formula>
    </cfRule>
  </conditionalFormatting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 activeCell="H13" sqref="H13"/>
    </sheetView>
  </sheetViews>
  <sheetFormatPr defaultColWidth="9.33203125" defaultRowHeight="14.4" x14ac:dyDescent="0.3"/>
  <cols>
    <col min="1" max="1" width="7.6640625" style="3" customWidth="1"/>
    <col min="2" max="2" width="9.33203125" style="3"/>
    <col min="3" max="3" width="24.44140625" style="3" customWidth="1"/>
    <col min="4" max="4" width="12.33203125" style="6" bestFit="1" customWidth="1"/>
    <col min="5" max="5" width="11.6640625" style="6" bestFit="1" customWidth="1"/>
    <col min="6" max="6" width="11.6640625" style="10" bestFit="1" customWidth="1"/>
    <col min="7" max="7" width="11.5546875" style="10" bestFit="1" customWidth="1"/>
    <col min="8" max="8" width="11.44140625" style="7" bestFit="1" customWidth="1"/>
    <col min="9" max="9" width="9.33203125" style="3"/>
    <col min="10" max="16384" width="9.33203125" style="8"/>
  </cols>
  <sheetData>
    <row r="1" spans="1:12" s="3" customFormat="1" x14ac:dyDescent="0.3">
      <c r="A1" s="3" t="s">
        <v>20</v>
      </c>
      <c r="B1" s="3" t="s">
        <v>21</v>
      </c>
      <c r="C1" s="3" t="s">
        <v>22</v>
      </c>
      <c r="D1" s="4" t="s">
        <v>34</v>
      </c>
      <c r="E1" s="4" t="s">
        <v>35</v>
      </c>
      <c r="F1" s="1" t="s">
        <v>39</v>
      </c>
      <c r="G1" s="1" t="s">
        <v>40</v>
      </c>
      <c r="H1" s="7" t="s">
        <v>36</v>
      </c>
    </row>
    <row r="2" spans="1:12" x14ac:dyDescent="0.3">
      <c r="A2" s="3">
        <v>1</v>
      </c>
      <c r="B2" s="3" t="s">
        <v>1</v>
      </c>
      <c r="C2" s="5" t="s">
        <v>23</v>
      </c>
      <c r="D2" s="6">
        <v>41882</v>
      </c>
      <c r="E2" s="6">
        <v>42004</v>
      </c>
      <c r="F2" s="2" t="str">
        <f>TEXT(D2,"[$-409]dd-mmm-yyyy;@")</f>
        <v>31-Aug-2014</v>
      </c>
      <c r="G2" s="2" t="str">
        <f>TEXT(E2,"[$-409]dd-mmm-yyyy;@")</f>
        <v>31-Dec-2014</v>
      </c>
      <c r="H2" s="7">
        <f>DATEDIF(D2,E2,"m")</f>
        <v>4</v>
      </c>
      <c r="I2" s="3" t="s">
        <v>37</v>
      </c>
    </row>
    <row r="3" spans="1:12" x14ac:dyDescent="0.3">
      <c r="A3" s="3">
        <v>1</v>
      </c>
      <c r="B3" s="3" t="s">
        <v>11</v>
      </c>
      <c r="C3" s="5" t="s">
        <v>24</v>
      </c>
      <c r="D3" s="6">
        <v>42005</v>
      </c>
      <c r="E3" s="6">
        <v>42246</v>
      </c>
      <c r="F3" s="2" t="str">
        <f t="shared" ref="F3:F12" si="0">TEXT(D3,"[$-409]dd-mmm-yyyy;@")</f>
        <v>01-Jan-2015</v>
      </c>
      <c r="G3" s="2" t="str">
        <f t="shared" ref="G3:G12" si="1">TEXT(E3,"[$-409]dd-mmm-yyyy;@")</f>
        <v>30-Aug-2015</v>
      </c>
      <c r="H3" s="7">
        <f>DATEDIF(D3,E3,"m")+1</f>
        <v>8</v>
      </c>
      <c r="I3" s="3" t="s">
        <v>37</v>
      </c>
    </row>
    <row r="4" spans="1:12" x14ac:dyDescent="0.3">
      <c r="A4" s="3">
        <v>2</v>
      </c>
      <c r="B4" s="3" t="s">
        <v>12</v>
      </c>
      <c r="C4" s="5" t="s">
        <v>25</v>
      </c>
      <c r="D4" s="6">
        <v>42247</v>
      </c>
      <c r="E4" s="6">
        <v>42612</v>
      </c>
      <c r="F4" s="2" t="str">
        <f t="shared" si="0"/>
        <v>31-Aug-2015</v>
      </c>
      <c r="G4" s="2" t="str">
        <f t="shared" si="1"/>
        <v>30-Aug-2016</v>
      </c>
      <c r="H4" s="7">
        <f>DATEDIF(D4,E4,"m")+1</f>
        <v>12</v>
      </c>
      <c r="I4" s="3" t="s">
        <v>37</v>
      </c>
    </row>
    <row r="5" spans="1:12" x14ac:dyDescent="0.3">
      <c r="A5" s="3">
        <v>3</v>
      </c>
      <c r="B5" s="3" t="s">
        <v>13</v>
      </c>
      <c r="C5" s="5" t="s">
        <v>26</v>
      </c>
      <c r="D5" s="6">
        <v>42613</v>
      </c>
      <c r="E5" s="6">
        <v>42977</v>
      </c>
      <c r="F5" s="2" t="str">
        <f t="shared" si="0"/>
        <v>31-Aug-2016</v>
      </c>
      <c r="G5" s="2" t="str">
        <f t="shared" si="1"/>
        <v>30-Aug-2017</v>
      </c>
      <c r="H5" s="7">
        <f t="shared" ref="H5:H11" si="2">DATEDIF(D5,E5,"m")+1</f>
        <v>12</v>
      </c>
      <c r="I5" s="3" t="s">
        <v>37</v>
      </c>
    </row>
    <row r="6" spans="1:12" x14ac:dyDescent="0.3">
      <c r="A6" s="3">
        <v>4</v>
      </c>
      <c r="B6" s="3" t="s">
        <v>14</v>
      </c>
      <c r="C6" s="5" t="s">
        <v>27</v>
      </c>
      <c r="D6" s="6">
        <v>42978</v>
      </c>
      <c r="E6" s="6">
        <v>43342</v>
      </c>
      <c r="F6" s="2" t="str">
        <f t="shared" si="0"/>
        <v>31-Aug-2017</v>
      </c>
      <c r="G6" s="2" t="str">
        <f t="shared" si="1"/>
        <v>30-Aug-2018</v>
      </c>
      <c r="H6" s="7">
        <f t="shared" si="2"/>
        <v>12</v>
      </c>
      <c r="I6" s="3" t="s">
        <v>37</v>
      </c>
    </row>
    <row r="7" spans="1:12" x14ac:dyDescent="0.3">
      <c r="A7" s="3">
        <v>5</v>
      </c>
      <c r="B7" s="3" t="s">
        <v>15</v>
      </c>
      <c r="C7" s="5" t="s">
        <v>28</v>
      </c>
      <c r="D7" s="6">
        <v>43343</v>
      </c>
      <c r="E7" s="6">
        <v>43707</v>
      </c>
      <c r="F7" s="2" t="str">
        <f t="shared" si="0"/>
        <v>31-Aug-2018</v>
      </c>
      <c r="G7" s="2" t="str">
        <f t="shared" si="1"/>
        <v>30-Aug-2019</v>
      </c>
      <c r="H7" s="7">
        <f t="shared" si="2"/>
        <v>12</v>
      </c>
      <c r="I7" s="3" t="s">
        <v>37</v>
      </c>
    </row>
    <row r="8" spans="1:12" x14ac:dyDescent="0.3">
      <c r="A8" s="3">
        <v>6</v>
      </c>
      <c r="B8" s="3" t="s">
        <v>16</v>
      </c>
      <c r="C8" s="5" t="s">
        <v>29</v>
      </c>
      <c r="D8" s="6">
        <v>43708</v>
      </c>
      <c r="E8" s="6">
        <v>44073</v>
      </c>
      <c r="F8" s="2" t="str">
        <f t="shared" si="0"/>
        <v>31-Aug-2019</v>
      </c>
      <c r="G8" s="2" t="str">
        <f t="shared" si="1"/>
        <v>30-Aug-2020</v>
      </c>
      <c r="H8" s="7">
        <f t="shared" si="2"/>
        <v>12</v>
      </c>
      <c r="I8" s="3" t="s">
        <v>37</v>
      </c>
      <c r="L8" s="8" t="s">
        <v>38</v>
      </c>
    </row>
    <row r="9" spans="1:12" x14ac:dyDescent="0.3">
      <c r="A9" s="3">
        <v>6</v>
      </c>
      <c r="B9" s="3" t="s">
        <v>17</v>
      </c>
      <c r="C9" s="5" t="s">
        <v>30</v>
      </c>
      <c r="D9" s="6">
        <v>44074</v>
      </c>
      <c r="E9" s="6">
        <v>44438</v>
      </c>
      <c r="F9" s="2" t="str">
        <f t="shared" si="0"/>
        <v>31-Aug-2020</v>
      </c>
      <c r="G9" s="2" t="str">
        <f t="shared" si="1"/>
        <v>30-Aug-2021</v>
      </c>
      <c r="H9" s="7">
        <f t="shared" si="2"/>
        <v>12</v>
      </c>
      <c r="I9" s="3" t="s">
        <v>37</v>
      </c>
    </row>
    <row r="10" spans="1:12" x14ac:dyDescent="0.3">
      <c r="A10" s="3">
        <v>7</v>
      </c>
      <c r="B10" s="3" t="s">
        <v>18</v>
      </c>
      <c r="C10" s="5" t="s">
        <v>31</v>
      </c>
      <c r="D10" s="6">
        <v>44439</v>
      </c>
      <c r="E10" s="6">
        <v>44803</v>
      </c>
      <c r="F10" s="2" t="str">
        <f t="shared" si="0"/>
        <v>31-Aug-2021</v>
      </c>
      <c r="G10" s="2" t="str">
        <f t="shared" si="1"/>
        <v>30-Aug-2022</v>
      </c>
      <c r="H10" s="7">
        <f>DATEDIF(D10,E10,"m")+1</f>
        <v>12</v>
      </c>
      <c r="I10" s="3" t="s">
        <v>37</v>
      </c>
    </row>
    <row r="11" spans="1:12" x14ac:dyDescent="0.3">
      <c r="A11" s="3">
        <v>7</v>
      </c>
      <c r="B11" s="3" t="s">
        <v>19</v>
      </c>
      <c r="C11" s="5" t="s">
        <v>41</v>
      </c>
      <c r="D11" s="6">
        <v>44682</v>
      </c>
      <c r="E11" s="6">
        <v>44803</v>
      </c>
      <c r="F11" s="2" t="str">
        <f t="shared" si="0"/>
        <v>01-May-2022</v>
      </c>
      <c r="G11" s="2" t="str">
        <f t="shared" si="1"/>
        <v>30-Aug-2022</v>
      </c>
      <c r="H11" s="7">
        <f t="shared" si="2"/>
        <v>4</v>
      </c>
      <c r="I11" s="3" t="s">
        <v>37</v>
      </c>
    </row>
    <row r="12" spans="1:12" x14ac:dyDescent="0.3">
      <c r="A12" s="3">
        <v>8</v>
      </c>
      <c r="B12" s="3" t="s">
        <v>33</v>
      </c>
      <c r="C12" s="5" t="s">
        <v>32</v>
      </c>
      <c r="D12" s="6">
        <v>44804</v>
      </c>
      <c r="E12" s="6">
        <v>44985</v>
      </c>
      <c r="F12" s="2" t="str">
        <f t="shared" si="0"/>
        <v>31-Aug-2022</v>
      </c>
      <c r="G12" s="2" t="str">
        <f t="shared" si="1"/>
        <v>28-Feb-2023</v>
      </c>
      <c r="H12" s="7">
        <f>DATEDIF(D12,E12,"m")+1</f>
        <v>6</v>
      </c>
      <c r="I12" s="3" t="s">
        <v>37</v>
      </c>
    </row>
    <row r="14" spans="1:12" x14ac:dyDescent="0.3">
      <c r="D14" s="6">
        <v>41882</v>
      </c>
      <c r="E14" s="4">
        <v>44985</v>
      </c>
      <c r="F14" s="9"/>
      <c r="G14" s="9"/>
      <c r="H14" s="7">
        <f>DATEDIF(D14,E14,"y")+0.5</f>
        <v>8.5</v>
      </c>
    </row>
  </sheetData>
  <sheetProtection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4</vt:i4>
      </vt:variant>
    </vt:vector>
  </HeadingPairs>
  <TitlesOfParts>
    <vt:vector size="17" baseType="lpstr">
      <vt:lpstr>MOB</vt:lpstr>
      <vt:lpstr>BASE</vt:lpstr>
      <vt:lpstr>OPTION 1</vt:lpstr>
      <vt:lpstr>OPTION 2</vt:lpstr>
      <vt:lpstr>OPTION 3</vt:lpstr>
      <vt:lpstr>OPTION 4</vt:lpstr>
      <vt:lpstr>OPTION 5</vt:lpstr>
      <vt:lpstr>OPTION 6</vt:lpstr>
      <vt:lpstr>OPTION 7</vt:lpstr>
      <vt:lpstr>EXTENSION</vt:lpstr>
      <vt:lpstr>DEMOB</vt:lpstr>
      <vt:lpstr>POP</vt:lpstr>
      <vt:lpstr>LookupTable</vt:lpstr>
      <vt:lpstr>elin</vt:lpstr>
      <vt:lpstr>pop</vt:lpstr>
      <vt:lpstr>BASE!Print_Area</vt:lpstr>
      <vt:lpstr>MOB!Print_Area</vt:lpstr>
    </vt:vector>
  </TitlesOfParts>
  <Company>NMCI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paul.fujiyama</dc:creator>
  <cp:lastModifiedBy>Kouchi, Nadia CIV NAVFAC PAC, AQ</cp:lastModifiedBy>
  <cp:lastPrinted>2019-03-08T19:09:43Z</cp:lastPrinted>
  <dcterms:created xsi:type="dcterms:W3CDTF">2013-07-11T00:04:04Z</dcterms:created>
  <dcterms:modified xsi:type="dcterms:W3CDTF">2019-06-28T23:08:59Z</dcterms:modified>
</cp:coreProperties>
</file>