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PHARMACY\UFBPA\BPA &amp; ADP Preaward\FY27Q1 - RFQ HT9402-26-Q-9400\NAD\HT9402-26-Q-9404 October\Solicitation Items\"/>
    </mc:Choice>
  </mc:AlternateContent>
  <xr:revisionPtr revIDLastSave="0" documentId="13_ncr:1_{D192AAB3-D77B-443D-B1DB-200F4519C425}" xr6:coauthVersionLast="47" xr6:coauthVersionMax="47" xr10:uidLastSave="{00000000-0000-0000-0000-000000000000}"/>
  <bookViews>
    <workbookView xWindow="-57720" yWindow="-7365" windowWidth="29040" windowHeight="15720" xr2:uid="{00000000-000D-0000-FFFF-FFFF00000000}"/>
  </bookViews>
  <sheets>
    <sheet name="BPA" sheetId="4" r:id="rId1"/>
    <sheet name="ADP (non-FAMP Discount)" sheetId="1" r:id="rId2"/>
    <sheet name="ADP (WAC Discount)" sheetId="7" r:id="rId3"/>
  </sheets>
  <calcPr calcId="191029"/>
  <customWorkbookViews>
    <customWorkbookView name="Hudson W. Tompkins - Personal View" guid="{D9F77BF7-A32D-418A-A0F1-BD82524C2AF7}" mergeInterval="0" personalView="1" maximized="1" xWindow="-16" yWindow="-2" windowWidth="3872" windowHeight="207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4" l="1"/>
  <c r="B35" i="7" l="1"/>
  <c r="B47" i="7" s="1"/>
  <c r="B59" i="7" s="1"/>
  <c r="B71" i="7" s="1"/>
  <c r="B83" i="7" s="1"/>
  <c r="B95" i="7" s="1"/>
  <c r="B107" i="7" s="1"/>
  <c r="B119" i="7" s="1"/>
  <c r="B131" i="7" s="1"/>
  <c r="B35" i="1"/>
  <c r="B47" i="1" s="1"/>
  <c r="B59" i="1" s="1"/>
  <c r="B71" i="1" s="1"/>
  <c r="B83" i="1" s="1"/>
  <c r="B95" i="1" s="1"/>
  <c r="B107" i="1" s="1"/>
  <c r="B119" i="1" s="1"/>
  <c r="B131" i="1" s="1"/>
  <c r="B47" i="4"/>
  <c r="B59" i="4" s="1"/>
  <c r="B71" i="4" s="1"/>
  <c r="B83" i="4" s="1"/>
  <c r="B95" i="4" s="1"/>
  <c r="B107" i="4" s="1"/>
  <c r="B119" i="4" s="1"/>
  <c r="B131" i="4" s="1"/>
  <c r="F133" i="1"/>
  <c r="F121" i="1"/>
  <c r="F109" i="1"/>
  <c r="F97" i="1"/>
  <c r="F85" i="1"/>
  <c r="F73" i="1"/>
  <c r="F61" i="1"/>
  <c r="F49" i="1"/>
  <c r="F37" i="1"/>
  <c r="H133" i="7"/>
  <c r="F133" i="7"/>
  <c r="E133" i="7"/>
  <c r="D133" i="7"/>
  <c r="C133" i="7"/>
  <c r="H132" i="7"/>
  <c r="E132" i="7"/>
  <c r="D132" i="7"/>
  <c r="C132" i="7"/>
  <c r="H121" i="7"/>
  <c r="F121" i="7"/>
  <c r="E121" i="7"/>
  <c r="D121" i="7"/>
  <c r="C121" i="7"/>
  <c r="H120" i="7"/>
  <c r="E120" i="7"/>
  <c r="D120" i="7"/>
  <c r="C120" i="7"/>
  <c r="H109" i="7"/>
  <c r="F109" i="7"/>
  <c r="E109" i="7"/>
  <c r="D109" i="7"/>
  <c r="C109" i="7"/>
  <c r="H108" i="7"/>
  <c r="E108" i="7"/>
  <c r="D108" i="7"/>
  <c r="C108" i="7"/>
  <c r="F97" i="7"/>
  <c r="H97" i="7" s="1"/>
  <c r="E97" i="7"/>
  <c r="D97" i="7"/>
  <c r="C97" i="7"/>
  <c r="H96" i="7"/>
  <c r="E96" i="7"/>
  <c r="D96" i="7"/>
  <c r="C96" i="7"/>
  <c r="H85" i="7"/>
  <c r="F85" i="7"/>
  <c r="E85" i="7"/>
  <c r="D85" i="7"/>
  <c r="C85" i="7"/>
  <c r="H84" i="7"/>
  <c r="E84" i="7"/>
  <c r="D84" i="7"/>
  <c r="C84" i="7"/>
  <c r="H73" i="7"/>
  <c r="F73" i="7"/>
  <c r="E73" i="7"/>
  <c r="D73" i="7"/>
  <c r="C73" i="7"/>
  <c r="H72" i="7"/>
  <c r="E72" i="7"/>
  <c r="D72" i="7"/>
  <c r="C72" i="7"/>
  <c r="H61" i="7"/>
  <c r="F61" i="7"/>
  <c r="E61" i="7"/>
  <c r="D61" i="7"/>
  <c r="C61" i="7"/>
  <c r="H60" i="7"/>
  <c r="E60" i="7"/>
  <c r="D60" i="7"/>
  <c r="C60" i="7"/>
  <c r="F49" i="7"/>
  <c r="H49" i="7" s="1"/>
  <c r="E49" i="7"/>
  <c r="D49" i="7"/>
  <c r="C49" i="7"/>
  <c r="H48" i="7"/>
  <c r="E48" i="7"/>
  <c r="D48" i="7"/>
  <c r="C48" i="7"/>
  <c r="F37" i="7"/>
  <c r="H37" i="7" s="1"/>
  <c r="F25" i="7"/>
  <c r="H133" i="1"/>
  <c r="E133" i="1"/>
  <c r="D133" i="1"/>
  <c r="C133" i="1"/>
  <c r="J132" i="1"/>
  <c r="I132" i="1"/>
  <c r="E132" i="1"/>
  <c r="D132" i="1"/>
  <c r="C132" i="1"/>
  <c r="H121" i="1"/>
  <c r="E121" i="1"/>
  <c r="D121" i="1"/>
  <c r="C121" i="1"/>
  <c r="J120" i="1"/>
  <c r="I120" i="1"/>
  <c r="E120" i="1"/>
  <c r="D120" i="1"/>
  <c r="C120" i="1"/>
  <c r="H109" i="1"/>
  <c r="E109" i="1"/>
  <c r="D109" i="1"/>
  <c r="C109" i="1"/>
  <c r="J108" i="1"/>
  <c r="I108" i="1"/>
  <c r="E108" i="1"/>
  <c r="D108" i="1"/>
  <c r="C108" i="1"/>
  <c r="J97" i="1"/>
  <c r="I97" i="1"/>
  <c r="H97" i="1"/>
  <c r="E97" i="1"/>
  <c r="D97" i="1"/>
  <c r="C97" i="1"/>
  <c r="J96" i="1"/>
  <c r="I96" i="1"/>
  <c r="E96" i="1"/>
  <c r="D96" i="1"/>
  <c r="C96" i="1"/>
  <c r="H85" i="1"/>
  <c r="E85" i="1"/>
  <c r="D85" i="1"/>
  <c r="C85" i="1"/>
  <c r="J84" i="1"/>
  <c r="I84" i="1"/>
  <c r="E84" i="1"/>
  <c r="D84" i="1"/>
  <c r="C84" i="1"/>
  <c r="H73" i="1"/>
  <c r="E73" i="1"/>
  <c r="D73" i="1"/>
  <c r="C73" i="1"/>
  <c r="J72" i="1"/>
  <c r="I72" i="1"/>
  <c r="E72" i="1"/>
  <c r="D72" i="1"/>
  <c r="C72" i="1"/>
  <c r="H61" i="1"/>
  <c r="J61" i="1" s="1"/>
  <c r="E61" i="1"/>
  <c r="D61" i="1"/>
  <c r="C61" i="1"/>
  <c r="J60" i="1"/>
  <c r="I60" i="1"/>
  <c r="E60" i="1"/>
  <c r="D60" i="1"/>
  <c r="C60" i="1"/>
  <c r="H49" i="1"/>
  <c r="E49" i="1"/>
  <c r="D49" i="1"/>
  <c r="C49" i="1"/>
  <c r="J48" i="1"/>
  <c r="I48" i="1"/>
  <c r="E48" i="1"/>
  <c r="D48" i="1"/>
  <c r="C48" i="1"/>
  <c r="G25" i="4"/>
  <c r="G24" i="4"/>
  <c r="G133" i="4"/>
  <c r="H133" i="4" s="1"/>
  <c r="E133" i="4"/>
  <c r="D133" i="4"/>
  <c r="C133" i="4"/>
  <c r="G132" i="4"/>
  <c r="H132" i="4" s="1"/>
  <c r="E132" i="4"/>
  <c r="D132" i="4"/>
  <c r="C132" i="4"/>
  <c r="H121" i="4"/>
  <c r="G121" i="4"/>
  <c r="E121" i="4"/>
  <c r="D121" i="4"/>
  <c r="C121" i="4"/>
  <c r="H120" i="4"/>
  <c r="G120" i="4"/>
  <c r="E120" i="4"/>
  <c r="D120" i="4"/>
  <c r="C120" i="4"/>
  <c r="H109" i="4"/>
  <c r="G109" i="4"/>
  <c r="E109" i="4"/>
  <c r="D109" i="4"/>
  <c r="C109" i="4"/>
  <c r="H108" i="4"/>
  <c r="G108" i="4"/>
  <c r="E108" i="4"/>
  <c r="D108" i="4"/>
  <c r="C108" i="4"/>
  <c r="H97" i="4"/>
  <c r="G97" i="4"/>
  <c r="E97" i="4"/>
  <c r="D97" i="4"/>
  <c r="C97" i="4"/>
  <c r="H96" i="4"/>
  <c r="G96" i="4"/>
  <c r="E96" i="4"/>
  <c r="D96" i="4"/>
  <c r="C96" i="4"/>
  <c r="H85" i="4"/>
  <c r="G85" i="4"/>
  <c r="E85" i="4"/>
  <c r="D85" i="4"/>
  <c r="C85" i="4"/>
  <c r="H84" i="4"/>
  <c r="G84" i="4"/>
  <c r="E84" i="4"/>
  <c r="D84" i="4"/>
  <c r="C84" i="4"/>
  <c r="H73" i="4"/>
  <c r="G73" i="4"/>
  <c r="E73" i="4"/>
  <c r="D73" i="4"/>
  <c r="C73" i="4"/>
  <c r="H72" i="4"/>
  <c r="G72" i="4"/>
  <c r="E72" i="4"/>
  <c r="D72" i="4"/>
  <c r="C72" i="4"/>
  <c r="H61" i="4"/>
  <c r="G61" i="4"/>
  <c r="E61" i="4"/>
  <c r="D61" i="4"/>
  <c r="C61" i="4"/>
  <c r="H60" i="4"/>
  <c r="G60" i="4"/>
  <c r="E60" i="4"/>
  <c r="D60" i="4"/>
  <c r="C60" i="4"/>
  <c r="H49" i="4"/>
  <c r="G49" i="4"/>
  <c r="E49" i="4"/>
  <c r="D49" i="4"/>
  <c r="C49" i="4"/>
  <c r="H48" i="4"/>
  <c r="G48" i="4"/>
  <c r="E48" i="4"/>
  <c r="D48" i="4"/>
  <c r="C48" i="4"/>
  <c r="G37" i="4"/>
  <c r="G36" i="4"/>
  <c r="B124" i="4"/>
  <c r="B112" i="4"/>
  <c r="B100" i="4"/>
  <c r="B88" i="4"/>
  <c r="B76" i="4"/>
  <c r="B64" i="4"/>
  <c r="B52" i="4"/>
  <c r="B40" i="4"/>
  <c r="B28" i="4"/>
  <c r="G126" i="4"/>
  <c r="G114" i="4"/>
  <c r="G102" i="4"/>
  <c r="G90" i="4"/>
  <c r="G78" i="4"/>
  <c r="G66" i="4"/>
  <c r="G54" i="4"/>
  <c r="G42" i="4"/>
  <c r="G30" i="4"/>
  <c r="G4" i="7"/>
  <c r="G103" i="7" s="1"/>
  <c r="G3" i="7"/>
  <c r="G90" i="7" s="1"/>
  <c r="D4" i="7"/>
  <c r="D31" i="7" s="1"/>
  <c r="D3" i="7"/>
  <c r="D78" i="7" s="1"/>
  <c r="G128" i="7"/>
  <c r="B124" i="7"/>
  <c r="G116" i="7"/>
  <c r="B112" i="7"/>
  <c r="G104" i="7"/>
  <c r="B100" i="7"/>
  <c r="G92" i="7"/>
  <c r="B88" i="7"/>
  <c r="G80" i="7"/>
  <c r="B76" i="7"/>
  <c r="G68" i="7"/>
  <c r="B64" i="7"/>
  <c r="G56" i="7"/>
  <c r="B52" i="7"/>
  <c r="G44" i="7"/>
  <c r="B40" i="7"/>
  <c r="E37" i="7"/>
  <c r="D37" i="7"/>
  <c r="C37" i="7"/>
  <c r="H36" i="7"/>
  <c r="E36" i="7"/>
  <c r="D36" i="7"/>
  <c r="C36" i="7"/>
  <c r="G32" i="7"/>
  <c r="B28" i="7"/>
  <c r="H25" i="7"/>
  <c r="H24" i="7"/>
  <c r="E37" i="4"/>
  <c r="E36" i="4"/>
  <c r="D37" i="4"/>
  <c r="D36" i="4"/>
  <c r="C37" i="4"/>
  <c r="C36" i="4"/>
  <c r="E37" i="1"/>
  <c r="E36" i="1"/>
  <c r="D37" i="1"/>
  <c r="D36" i="1"/>
  <c r="C37" i="1"/>
  <c r="C36" i="1"/>
  <c r="I73" i="1" l="1"/>
  <c r="J133" i="1"/>
  <c r="J121" i="1"/>
  <c r="I109" i="1"/>
  <c r="J85" i="1"/>
  <c r="J49" i="1"/>
  <c r="I133" i="1"/>
  <c r="I121" i="1"/>
  <c r="J109" i="1"/>
  <c r="I85" i="1"/>
  <c r="J73" i="1"/>
  <c r="I61" i="1"/>
  <c r="I49" i="1"/>
  <c r="D103" i="7"/>
  <c r="D55" i="7"/>
  <c r="D43" i="7"/>
  <c r="D67" i="7"/>
  <c r="D19" i="7"/>
  <c r="D91" i="7"/>
  <c r="D79" i="7"/>
  <c r="D42" i="7"/>
  <c r="G79" i="7"/>
  <c r="G55" i="7"/>
  <c r="D54" i="7"/>
  <c r="G30" i="7"/>
  <c r="G114" i="7"/>
  <c r="G126" i="7"/>
  <c r="D90" i="7"/>
  <c r="G91" i="7"/>
  <c r="D114" i="7"/>
  <c r="D115" i="7"/>
  <c r="D30" i="7"/>
  <c r="G115" i="7"/>
  <c r="D126" i="7"/>
  <c r="D102" i="7"/>
  <c r="G31" i="7"/>
  <c r="D127" i="7"/>
  <c r="D18" i="7"/>
  <c r="G102" i="7"/>
  <c r="G19" i="7"/>
  <c r="D66" i="7"/>
  <c r="G42" i="7"/>
  <c r="G54" i="7"/>
  <c r="G66" i="7"/>
  <c r="G78" i="7"/>
  <c r="G67" i="7"/>
  <c r="G43" i="7"/>
  <c r="G127" i="7"/>
  <c r="G18" i="7"/>
  <c r="F25" i="1"/>
  <c r="H25" i="1"/>
  <c r="D3" i="1"/>
  <c r="H37" i="1"/>
  <c r="J36" i="1"/>
  <c r="I36" i="1"/>
  <c r="I37" i="1" l="1"/>
  <c r="J37" i="1"/>
  <c r="J24" i="1" l="1"/>
  <c r="I24" i="1"/>
  <c r="J25" i="1" l="1"/>
  <c r="I25" i="1"/>
  <c r="G127" i="4" l="1"/>
  <c r="D127" i="4"/>
  <c r="D126" i="4"/>
  <c r="G115" i="4"/>
  <c r="D115" i="4"/>
  <c r="D114" i="4"/>
  <c r="G103" i="4"/>
  <c r="D103" i="4"/>
  <c r="D102" i="4"/>
  <c r="G91" i="4"/>
  <c r="D91" i="4"/>
  <c r="D90" i="4"/>
  <c r="G79" i="4"/>
  <c r="D79" i="4"/>
  <c r="D78" i="4"/>
  <c r="G67" i="4"/>
  <c r="D67" i="4"/>
  <c r="D66" i="4"/>
  <c r="G55" i="4"/>
  <c r="D55" i="4"/>
  <c r="D54" i="4"/>
  <c r="G43" i="4"/>
  <c r="D43" i="4"/>
  <c r="D42" i="4"/>
  <c r="H37" i="4"/>
  <c r="H36" i="4"/>
  <c r="G31" i="4"/>
  <c r="D31" i="4"/>
  <c r="D30" i="4"/>
  <c r="H25" i="4" l="1"/>
  <c r="G128" i="1" l="1"/>
  <c r="B124" i="1"/>
  <c r="G116" i="1"/>
  <c r="B112" i="1"/>
  <c r="G104" i="1"/>
  <c r="B100" i="1"/>
  <c r="G92" i="1"/>
  <c r="B88" i="1"/>
  <c r="G80" i="1"/>
  <c r="B76" i="1"/>
  <c r="G68" i="1"/>
  <c r="B64" i="1"/>
  <c r="G56" i="1"/>
  <c r="B52" i="1"/>
  <c r="G44" i="1"/>
  <c r="B40" i="1"/>
  <c r="G32" i="1"/>
  <c r="B28" i="1"/>
  <c r="H4" i="1" l="1"/>
  <c r="H3" i="1"/>
  <c r="D4" i="1"/>
  <c r="E102" i="1" l="1"/>
  <c r="E90" i="1"/>
  <c r="E78" i="1"/>
  <c r="E66" i="1"/>
  <c r="E54" i="1"/>
  <c r="E42" i="1"/>
  <c r="E30" i="1"/>
  <c r="E126" i="1"/>
  <c r="E114" i="1"/>
  <c r="E55" i="1"/>
  <c r="E43" i="1"/>
  <c r="E31" i="1"/>
  <c r="E127" i="1"/>
  <c r="E115" i="1"/>
  <c r="E103" i="1"/>
  <c r="E91" i="1"/>
  <c r="E79" i="1"/>
  <c r="E67" i="1"/>
  <c r="I78" i="1"/>
  <c r="I66" i="1"/>
  <c r="I54" i="1"/>
  <c r="I42" i="1"/>
  <c r="I30" i="1"/>
  <c r="I126" i="1"/>
  <c r="I114" i="1"/>
  <c r="I102" i="1"/>
  <c r="I90" i="1"/>
  <c r="I31" i="1"/>
  <c r="I127" i="1"/>
  <c r="I115" i="1"/>
  <c r="I103" i="1"/>
  <c r="I91" i="1"/>
  <c r="I79" i="1"/>
  <c r="I67" i="1"/>
  <c r="I55" i="1"/>
  <c r="I43" i="1"/>
  <c r="I19" i="1"/>
  <c r="I18" i="1"/>
  <c r="E19" i="1"/>
  <c r="E18" i="1"/>
  <c r="G19" i="4"/>
  <c r="G18" i="4"/>
  <c r="D19" i="4"/>
  <c r="H24" i="4" l="1"/>
  <c r="D18" i="4"/>
</calcChain>
</file>

<file path=xl/sharedStrings.xml><?xml version="1.0" encoding="utf-8"?>
<sst xmlns="http://schemas.openxmlformats.org/spreadsheetml/2006/main" count="650" uniqueCount="64">
  <si>
    <t>NDC Number</t>
  </si>
  <si>
    <t>Drug Name</t>
  </si>
  <si>
    <t>Strength</t>
  </si>
  <si>
    <t>Dosage Form</t>
  </si>
  <si>
    <t>Package Size</t>
  </si>
  <si>
    <t>Formulary Category</t>
  </si>
  <si>
    <t>Formulary Notes</t>
  </si>
  <si>
    <t>P&amp;T Committee Meeting:</t>
  </si>
  <si>
    <t>#1</t>
  </si>
  <si>
    <t>Formulary Scenarios</t>
  </si>
  <si>
    <t>Formulary Category Description</t>
  </si>
  <si>
    <t>Price per NDC</t>
  </si>
  <si>
    <t>Scenario 1</t>
  </si>
  <si>
    <t>#2</t>
  </si>
  <si>
    <t>#3</t>
  </si>
  <si>
    <t>#4</t>
  </si>
  <si>
    <t>#5</t>
  </si>
  <si>
    <t>Condition Set #</t>
  </si>
  <si>
    <t>Standard Refund Per FCP</t>
  </si>
  <si>
    <t>Total Calculated Retail Refund Per FCP Package*</t>
  </si>
  <si>
    <t>Non-FAMP Price of Drug Per FCP Package**</t>
  </si>
  <si>
    <t>Additional Offered Refund Per FCP Package**</t>
  </si>
  <si>
    <t>Current Annual Federal Ceiling Price Per FCP Package**</t>
  </si>
  <si>
    <t>#6</t>
  </si>
  <si>
    <t>#7</t>
  </si>
  <si>
    <t>#8</t>
  </si>
  <si>
    <t>#9</t>
  </si>
  <si>
    <t>#10</t>
  </si>
  <si>
    <t>If cell highlights red, please confirm intent not to submit a quote</t>
  </si>
  <si>
    <t>Quotes due:</t>
  </si>
  <si>
    <t>Military Treatment Facility &amp; Mail Order</t>
  </si>
  <si>
    <t>TRICARE RETAIL REFUND</t>
  </si>
  <si>
    <t>One of (x) Number of Brand Agents</t>
  </si>
  <si>
    <t>Price per Unit</t>
  </si>
  <si>
    <t>Total Calculated Retail Refund per Package</t>
  </si>
  <si>
    <t>WAC Discount*</t>
  </si>
  <si>
    <t>WAC Price of Drug</t>
  </si>
  <si>
    <t>Additional Discount Program Appendix  – Newly Approved Drug</t>
  </si>
  <si>
    <t>Blanket Purchase Agreement Appendix  – Newly Approved Drug</t>
  </si>
  <si>
    <r>
      <t xml:space="preserve">
Notes to Manufacturers: </t>
    </r>
    <r>
      <rPr>
        <sz val="12"/>
        <color theme="1"/>
        <rFont val="Times New Roman"/>
        <family val="1"/>
      </rPr>
      <t>Do not forget to submit the Quote Review Checklist and fully executed signature pages, along with quote information. 
The price per unit of measure for a given dosage form and strength (each, gram, mL, etc.) of the pharmaceutical agent will be the same for all available package sizes (e.g., 30s, 100s, 1000s) within a given dispensing venue.</t>
    </r>
  </si>
  <si>
    <r>
      <t xml:space="preserve">
Notes to Manufacturers: </t>
    </r>
    <r>
      <rPr>
        <sz val="12"/>
        <color theme="1"/>
        <rFont val="Times New Roman"/>
        <family val="1"/>
      </rPr>
      <t>Do not forget to submit the Quote Review Checklist and fully executed signature pages, along with quote information. 
* Total Calculated Refund Per FCP is calculated as: ((non-FAMP-FCP)+(non-FAMP*Y%)) = Total Calculated Refund
**Based on the most recent annual non-FAMP (reported to the Department of Veterans Affairs) from which the current annual Federal Ceiling Price (FCP) calculated ceiling is derived. The current annual FCP and the annual non-FAMP from which it is derived will be applicable to all prescriptions filled during a calendar year. The quoted additional refund percentage will remain static during the life of the agreement but the most recent annual non-FAMP, and thus the calculated refund, may change each calendar year.</t>
    </r>
  </si>
  <si>
    <r>
      <t xml:space="preserve">
Notes to Manufacturers: </t>
    </r>
    <r>
      <rPr>
        <sz val="12"/>
        <color theme="1"/>
        <rFont val="Times New Roman"/>
        <family val="1"/>
      </rPr>
      <t>Do not forget to submit the Quote Review Checklist and fully executed signature pages, along with quote information. 
The Wholesale Acquisition Cost (WAC) is obtained from First Databank via daily price updates; it is maintained at the dispensing unit level to five (5) decimal places. If the WAC changes during a calendar quarter, an average WAC will be calculated on a daily weighted basis (per unit only).
WAC is ONLY used for products that do not have a FCP, such as diabetic supplies (i.e., test strips), and can also be applied to covered drugs.
*The quoted WAC Discount percentage will remain static during the life of the agreement.</t>
    </r>
  </si>
  <si>
    <t>DoW Uniform Formulary Class:</t>
  </si>
  <si>
    <t>DoW Uniform Formulary Subclass:</t>
  </si>
  <si>
    <t>November 4-5, 2026</t>
  </si>
  <si>
    <t>Non-Formulary</t>
  </si>
  <si>
    <t>1 or more</t>
  </si>
  <si>
    <t xml:space="preserve">Tier 2 </t>
  </si>
  <si>
    <t>Tier 2</t>
  </si>
  <si>
    <t xml:space="preserve">Tier 3 </t>
  </si>
  <si>
    <t>Tier 3</t>
  </si>
  <si>
    <t>ANTIFUNGALS</t>
  </si>
  <si>
    <t>N/A</t>
  </si>
  <si>
    <r>
      <rPr>
        <b/>
        <sz val="12"/>
        <color theme="1"/>
        <rFont val="Times New Roman"/>
        <family val="1"/>
      </rPr>
      <t xml:space="preserve">Class Note(s): </t>
    </r>
    <r>
      <rPr>
        <sz val="12"/>
        <color theme="1"/>
        <rFont val="Times New Roman"/>
        <family val="1"/>
      </rPr>
      <t xml:space="preserve">This agent will be reviewed at the upcoming quarterly P&amp;T Committee meeting according to 32 CFR 199.21(g)(5). Prior Authorization (PA) may apply. Agents may be identified as possible candidates for special reimbursement methods, amounts, and procedures to encourage use of high-value products and discourage use of low-value products. The P&amp;T Committee may recommend consideration of preferential status to any non-generic pharmaceutical agent by treating it for purposes of cost sharing as a generic product (Tier 1). Similarly, the P&amp;T Committee may identify candidates to recommend Completely Excluded from the TRICARE pharmacy benefit program.
</t>
    </r>
    <r>
      <rPr>
        <b/>
        <sz val="12"/>
        <color theme="1"/>
        <rFont val="Times New Roman"/>
        <family val="1"/>
      </rPr>
      <t xml:space="preserve">Step Therapy Addendum: </t>
    </r>
    <r>
      <rPr>
        <sz val="12"/>
        <color theme="1"/>
        <rFont val="Times New Roman"/>
        <family val="1"/>
      </rPr>
      <t xml:space="preserve"> Agents with RFQ not submitted or selected may be designated non-step preferred (after-step).</t>
    </r>
  </si>
  <si>
    <t>271AFNAG1T21M</t>
  </si>
  <si>
    <t>271AFNAG1T31M</t>
  </si>
  <si>
    <r>
      <t xml:space="preserve">Class Note(s): </t>
    </r>
    <r>
      <rPr>
        <sz val="12"/>
        <color theme="1"/>
        <rFont val="Times New Roman"/>
        <family val="1"/>
      </rPr>
      <t>This agent will be reviewed at the upcoming quarterly P&amp;T Committee meeting according to 32 CFR 199.21(g)(5). Prior Authorization (PA) may apply. Agents may be identified as possible candidates for special reimbursement methods, amounts, and procedures to encourage use of high-value products and discourage use of low-value products. The P&amp;T Committee may recommend consideration of preferential status to any non-generic pharmaceutical agent by treating it for purposes of cost sharing as a generic product (Tier 1). Similarly, the P&amp;T Committee may identify candidates to recommend Completely Excluded from the TRICARE pharmacy benefit program.</t>
    </r>
    <r>
      <rPr>
        <b/>
        <sz val="12"/>
        <color theme="1"/>
        <rFont val="Times New Roman"/>
        <family val="1"/>
      </rPr>
      <t xml:space="preserve">
Step Therapy Addendum: </t>
    </r>
    <r>
      <rPr>
        <sz val="12"/>
        <color theme="1"/>
        <rFont val="Times New Roman"/>
        <family val="1"/>
      </rPr>
      <t>Agents with RFQ not submitted or selected may be designated non-step preferred (after-step).</t>
    </r>
  </si>
  <si>
    <r>
      <rPr>
        <b/>
        <sz val="12"/>
        <color theme="1"/>
        <rFont val="Times New Roman"/>
        <family val="1"/>
      </rPr>
      <t xml:space="preserve">Class Note(s): </t>
    </r>
    <r>
      <rPr>
        <sz val="12"/>
        <color theme="1"/>
        <rFont val="Times New Roman"/>
        <family val="1"/>
      </rPr>
      <t xml:space="preserve">This agent will be reviewed at the upcoming quarterly P&amp;T Committee meeting according to 32 CFR 199.21(g)(5). Prior Authorization (PA) may apply. Agents may be identified as possible candidates for special reimbursement methods, amounts, and procedures to encourage use of high-value products and discourage use of low-value products. The P&amp;T Committee may recommend consideration of preferential status to any non-generic pharmaceutical agent by treating it for purposes of cost sharing as a generic product (Tier 1). Similarly, the P&amp;T Committee may identify candidates to recommend Completely Excluded from the TRICARE pharmacy benefit program.
</t>
    </r>
    <r>
      <rPr>
        <b/>
        <sz val="12"/>
        <color theme="1"/>
        <rFont val="Times New Roman"/>
        <family val="1"/>
      </rPr>
      <t xml:space="preserve">Step Therapy Addendum:  </t>
    </r>
    <r>
      <rPr>
        <sz val="12"/>
        <color theme="1"/>
        <rFont val="Times New Roman"/>
        <family val="1"/>
      </rPr>
      <t xml:space="preserve">Agents with RFQ not submitted or selected may be designated non-step preferred (after-step).
</t>
    </r>
  </si>
  <si>
    <r>
      <t xml:space="preserve">UF BPA NDC Price List for the </t>
    </r>
    <r>
      <rPr>
        <b/>
        <sz val="24"/>
        <color rgb="FFFF0000"/>
        <rFont val="Times New Roman"/>
        <family val="1"/>
      </rPr>
      <t>November 2026</t>
    </r>
    <r>
      <rPr>
        <b/>
        <sz val="24"/>
        <color theme="1"/>
        <rFont val="Times New Roman"/>
        <family val="1"/>
      </rPr>
      <t xml:space="preserve"> DoW P&amp;T Meeting</t>
    </r>
  </si>
  <si>
    <t>271AFNAG1UF1M</t>
  </si>
  <si>
    <t>271AFNAG1NF1M</t>
  </si>
  <si>
    <r>
      <t xml:space="preserve">UF ADP Appendix for the </t>
    </r>
    <r>
      <rPr>
        <b/>
        <sz val="24"/>
        <color rgb="FFFF0000"/>
        <rFont val="Times New Roman"/>
        <family val="1"/>
      </rPr>
      <t xml:space="preserve">November 2026 </t>
    </r>
    <r>
      <rPr>
        <b/>
        <sz val="24"/>
        <color theme="1"/>
        <rFont val="Times New Roman"/>
        <family val="1"/>
      </rPr>
      <t>DoW P&amp;T Meeting</t>
    </r>
  </si>
  <si>
    <r>
      <t xml:space="preserve">UF ADP Appendix for the </t>
    </r>
    <r>
      <rPr>
        <b/>
        <sz val="24"/>
        <color rgb="FFFF0000"/>
        <rFont val="Times New Roman"/>
        <family val="1"/>
      </rPr>
      <t>November 2026</t>
    </r>
    <r>
      <rPr>
        <b/>
        <sz val="24"/>
        <color theme="1"/>
        <rFont val="Times New Roman"/>
        <family val="1"/>
      </rPr>
      <t xml:space="preserve"> DoW P&amp;T Meeting</t>
    </r>
  </si>
  <si>
    <t xml:space="preserve">Uniform Formulary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</si>
</sst>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000%"/>
    <numFmt numFmtId="165" formatCode="&quot;$&quot;#,##0.00"/>
    <numFmt numFmtId="166" formatCode="[$-409]mmmm\-yy;@"/>
    <numFmt numFmtId="167" formatCode="[$-409]mmmm\ d\,\ yyyy;@"/>
  </numFmts>
  <fonts count="7"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24"/>
      <color theme="1"/>
      <name val="Times New Roman"/>
      <family val="1"/>
    </font>
    <font>
      <b/>
      <sz val="24"/>
      <color rgb="FFFF0000"/>
      <name val="Times New Roman"/>
      <family val="1"/>
    </font>
    <font>
      <b/>
      <sz val="12"/>
      <color theme="0"/>
      <name val="Times New Roman"/>
      <family val="1"/>
    </font>
  </fonts>
  <fills count="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rgb="FFFFB3B3"/>
        <bgColor indexed="64"/>
      </patternFill>
    </fill>
    <fill>
      <patternFill patternType="solid">
        <fgColor theme="4" tint="-0.249977111117893"/>
        <bgColor indexed="64"/>
      </patternFill>
    </fill>
    <fill>
      <patternFill patternType="solid">
        <fgColor rgb="FF0070C0"/>
        <bgColor indexed="64"/>
      </patternFill>
    </fill>
  </fills>
  <borders count="49">
    <border>
      <left/>
      <right/>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04">
    <xf numFmtId="0" fontId="0" fillId="0" borderId="0" xfId="0"/>
    <xf numFmtId="0" fontId="2" fillId="0" borderId="0" xfId="0" applyFont="1"/>
    <xf numFmtId="0" fontId="3" fillId="3" borderId="14"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3" borderId="7" xfId="0" applyFont="1" applyFill="1" applyBorder="1" applyAlignment="1">
      <alignment horizontal="center"/>
    </xf>
    <xf numFmtId="44" fontId="3" fillId="3" borderId="21" xfId="1" applyFont="1" applyFill="1" applyBorder="1" applyAlignment="1" applyProtection="1">
      <alignment horizontal="center" vertical="center"/>
    </xf>
    <xf numFmtId="165" fontId="2" fillId="2" borderId="1" xfId="1" applyNumberFormat="1" applyFont="1" applyFill="1" applyBorder="1" applyAlignment="1" applyProtection="1">
      <alignment horizontal="center" vertical="center"/>
    </xf>
    <xf numFmtId="44" fontId="3" fillId="3" borderId="23" xfId="1" applyFont="1" applyFill="1" applyBorder="1" applyAlignment="1" applyProtection="1">
      <alignment horizontal="center" vertical="center" wrapText="1"/>
    </xf>
    <xf numFmtId="49" fontId="2" fillId="0" borderId="3" xfId="0" applyNumberFormat="1" applyFont="1" applyBorder="1" applyAlignment="1" applyProtection="1">
      <alignment horizontal="center" vertical="center"/>
      <protection locked="0"/>
    </xf>
    <xf numFmtId="2" fontId="2" fillId="0" borderId="8" xfId="0" applyNumberFormat="1" applyFont="1" applyBorder="1" applyAlignment="1" applyProtection="1">
      <alignment horizontal="center" vertical="center"/>
      <protection locked="0"/>
    </xf>
    <xf numFmtId="0" fontId="2" fillId="2" borderId="0" xfId="0" applyFont="1" applyFill="1"/>
    <xf numFmtId="165" fontId="2" fillId="0" borderId="10" xfId="2" applyNumberFormat="1" applyFont="1" applyBorder="1" applyAlignment="1" applyProtection="1">
      <alignment horizontal="center" vertical="center"/>
      <protection locked="0"/>
    </xf>
    <xf numFmtId="165" fontId="2" fillId="0" borderId="1" xfId="2" applyNumberFormat="1" applyFont="1" applyBorder="1" applyAlignment="1" applyProtection="1">
      <alignment horizontal="center" vertical="center"/>
      <protection locked="0"/>
    </xf>
    <xf numFmtId="2" fontId="2" fillId="2" borderId="10" xfId="2" applyNumberFormat="1" applyFont="1" applyFill="1" applyBorder="1" applyAlignment="1" applyProtection="1">
      <alignment horizontal="center" vertical="center"/>
    </xf>
    <xf numFmtId="165" fontId="2" fillId="2" borderId="16" xfId="2" applyNumberFormat="1" applyFont="1" applyFill="1" applyBorder="1" applyAlignment="1" applyProtection="1">
      <alignment horizontal="center" vertical="center"/>
    </xf>
    <xf numFmtId="2" fontId="2" fillId="2" borderId="1" xfId="2" applyNumberFormat="1" applyFont="1" applyFill="1" applyBorder="1" applyAlignment="1" applyProtection="1">
      <alignment horizontal="center" vertical="center"/>
    </xf>
    <xf numFmtId="165" fontId="2" fillId="2" borderId="11" xfId="2" applyNumberFormat="1" applyFont="1" applyFill="1" applyBorder="1" applyAlignment="1" applyProtection="1">
      <alignment horizontal="center" vertical="center"/>
    </xf>
    <xf numFmtId="0" fontId="3" fillId="3" borderId="34" xfId="0" applyFont="1" applyFill="1" applyBorder="1" applyAlignment="1">
      <alignment horizontal="center"/>
    </xf>
    <xf numFmtId="44" fontId="3" fillId="3" borderId="34" xfId="1" applyFont="1" applyFill="1" applyBorder="1" applyAlignment="1" applyProtection="1">
      <alignment horizontal="center" vertical="center"/>
    </xf>
    <xf numFmtId="49" fontId="2" fillId="0" borderId="34" xfId="0" applyNumberFormat="1" applyFont="1" applyBorder="1" applyAlignment="1" applyProtection="1">
      <alignment horizontal="center" vertical="center"/>
      <protection locked="0"/>
    </xf>
    <xf numFmtId="2" fontId="2" fillId="0" borderId="34" xfId="0" applyNumberFormat="1" applyFont="1" applyBorder="1" applyAlignment="1" applyProtection="1">
      <alignment horizontal="center" vertical="center"/>
      <protection locked="0"/>
    </xf>
    <xf numFmtId="0" fontId="3" fillId="3" borderId="10" xfId="0" applyFont="1" applyFill="1" applyBorder="1" applyAlignment="1">
      <alignment horizontal="center" vertical="center"/>
    </xf>
    <xf numFmtId="0" fontId="3" fillId="3" borderId="37" xfId="0" applyFont="1" applyFill="1" applyBorder="1" applyAlignment="1">
      <alignment horizontal="center" vertical="center" wrapText="1"/>
    </xf>
    <xf numFmtId="0" fontId="3" fillId="3" borderId="1" xfId="0" applyFont="1" applyFill="1" applyBorder="1" applyAlignment="1">
      <alignment horizontal="center" vertical="center" wrapText="1"/>
    </xf>
    <xf numFmtId="44" fontId="3" fillId="3" borderId="1" xfId="1" applyFont="1" applyFill="1" applyBorder="1" applyAlignment="1" applyProtection="1">
      <alignment horizontal="center" vertical="center"/>
    </xf>
    <xf numFmtId="0" fontId="3" fillId="3" borderId="11" xfId="0" applyFont="1" applyFill="1" applyBorder="1" applyAlignment="1">
      <alignment horizontal="center" vertical="center" wrapText="1"/>
    </xf>
    <xf numFmtId="0" fontId="2" fillId="0" borderId="0" xfId="0" applyFont="1" applyAlignment="1">
      <alignment wrapText="1"/>
    </xf>
    <xf numFmtId="44" fontId="3" fillId="3" borderId="18" xfId="1" applyFont="1" applyFill="1" applyBorder="1" applyAlignment="1" applyProtection="1">
      <alignment horizontal="center" vertical="center" wrapText="1"/>
    </xf>
    <xf numFmtId="9" fontId="3" fillId="3" borderId="39" xfId="2" applyFont="1" applyFill="1" applyBorder="1" applyAlignment="1" applyProtection="1">
      <alignment horizontal="center" vertical="center" wrapText="1"/>
    </xf>
    <xf numFmtId="44" fontId="3" fillId="3" borderId="40" xfId="1" applyFont="1" applyFill="1" applyBorder="1" applyAlignment="1" applyProtection="1">
      <alignment horizontal="center" vertical="center" wrapText="1"/>
    </xf>
    <xf numFmtId="0" fontId="3" fillId="3" borderId="40" xfId="0" applyFont="1" applyFill="1" applyBorder="1" applyAlignment="1">
      <alignment horizontal="center" vertical="center" wrapText="1"/>
    </xf>
    <xf numFmtId="0" fontId="3" fillId="3" borderId="6" xfId="0" applyFont="1" applyFill="1" applyBorder="1" applyAlignment="1">
      <alignment horizontal="center"/>
    </xf>
    <xf numFmtId="0" fontId="3" fillId="3" borderId="20"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20" xfId="0" applyFont="1" applyFill="1" applyBorder="1" applyAlignment="1">
      <alignment vertical="center"/>
    </xf>
    <xf numFmtId="0" fontId="3" fillId="3" borderId="18" xfId="0" applyFont="1" applyFill="1" applyBorder="1" applyAlignment="1">
      <alignment vertical="center"/>
    </xf>
    <xf numFmtId="0" fontId="3" fillId="3" borderId="32" xfId="0" applyFont="1" applyFill="1" applyBorder="1" applyAlignment="1">
      <alignment horizontal="center" vertical="center"/>
    </xf>
    <xf numFmtId="0" fontId="3" fillId="3" borderId="21" xfId="1" applyNumberFormat="1" applyFont="1" applyFill="1" applyBorder="1" applyAlignment="1" applyProtection="1">
      <alignment horizontal="center" vertical="center"/>
    </xf>
    <xf numFmtId="0" fontId="3" fillId="3" borderId="23" xfId="1" applyNumberFormat="1" applyFont="1" applyFill="1" applyBorder="1" applyAlignment="1" applyProtection="1">
      <alignment horizontal="center" vertical="center" wrapText="1"/>
    </xf>
    <xf numFmtId="0" fontId="2" fillId="0" borderId="7"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3" fillId="3" borderId="31" xfId="1" applyNumberFormat="1" applyFont="1" applyFill="1" applyBorder="1" applyAlignment="1" applyProtection="1">
      <alignment horizontal="center" vertical="center" wrapText="1"/>
    </xf>
    <xf numFmtId="0" fontId="3" fillId="3" borderId="33" xfId="2" applyNumberFormat="1" applyFont="1" applyFill="1" applyBorder="1" applyAlignment="1" applyProtection="1">
      <alignment horizontal="center" vertical="center" wrapText="1"/>
    </xf>
    <xf numFmtId="0" fontId="3" fillId="3" borderId="26" xfId="0" applyFont="1" applyFill="1" applyBorder="1" applyAlignment="1">
      <alignment horizontal="center" vertical="center" wrapText="1"/>
    </xf>
    <xf numFmtId="0" fontId="3" fillId="3" borderId="14" xfId="1" applyNumberFormat="1" applyFont="1" applyFill="1" applyBorder="1" applyAlignment="1" applyProtection="1">
      <alignment horizontal="center" vertical="center" wrapText="1"/>
    </xf>
    <xf numFmtId="0" fontId="2" fillId="2" borderId="10"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2" applyNumberFormat="1" applyFont="1" applyBorder="1" applyProtection="1"/>
    <xf numFmtId="0" fontId="2" fillId="0" borderId="0" xfId="1" applyNumberFormat="1" applyFont="1" applyProtection="1"/>
    <xf numFmtId="0" fontId="2" fillId="0" borderId="0" xfId="2" applyNumberFormat="1" applyFont="1" applyProtection="1"/>
    <xf numFmtId="0" fontId="3" fillId="3" borderId="5" xfId="0" applyFont="1" applyFill="1" applyBorder="1" applyAlignment="1">
      <alignment horizontal="center" vertical="center" wrapText="1"/>
    </xf>
    <xf numFmtId="0" fontId="3" fillId="3" borderId="7" xfId="0" applyFont="1" applyFill="1" applyBorder="1" applyAlignment="1">
      <alignment horizontal="center" wrapText="1"/>
    </xf>
    <xf numFmtId="0" fontId="3" fillId="3" borderId="34" xfId="1" applyNumberFormat="1" applyFont="1" applyFill="1" applyBorder="1" applyAlignment="1" applyProtection="1">
      <alignment horizontal="center" vertical="center" wrapText="1"/>
    </xf>
    <xf numFmtId="0" fontId="2" fillId="0" borderId="34" xfId="0" applyFont="1" applyBorder="1" applyAlignment="1" applyProtection="1">
      <alignment horizontal="center" vertical="center" wrapText="1"/>
      <protection locked="0"/>
    </xf>
    <xf numFmtId="0" fontId="2" fillId="0" borderId="0" xfId="0" applyFont="1" applyAlignment="1">
      <alignment horizontal="center" vertical="center" wrapText="1"/>
    </xf>
    <xf numFmtId="0" fontId="3" fillId="3" borderId="10" xfId="0" applyFont="1" applyFill="1" applyBorder="1" applyAlignment="1">
      <alignment vertical="center" wrapText="1"/>
    </xf>
    <xf numFmtId="0" fontId="3" fillId="3" borderId="34" xfId="0" applyFont="1" applyFill="1" applyBorder="1" applyAlignment="1">
      <alignment vertical="center" wrapText="1"/>
    </xf>
    <xf numFmtId="0" fontId="3" fillId="3"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3" fillId="3" borderId="20" xfId="0" applyFont="1" applyFill="1" applyBorder="1" applyAlignment="1">
      <alignment vertical="center" wrapText="1"/>
    </xf>
    <xf numFmtId="0" fontId="3" fillId="3" borderId="18" xfId="0" applyFont="1" applyFill="1" applyBorder="1" applyAlignment="1">
      <alignment vertical="center" wrapText="1"/>
    </xf>
    <xf numFmtId="0" fontId="3" fillId="3" borderId="32" xfId="0" applyFont="1" applyFill="1" applyBorder="1" applyAlignment="1">
      <alignment horizontal="center" vertical="center" wrapText="1"/>
    </xf>
    <xf numFmtId="44" fontId="3" fillId="3" borderId="21" xfId="1" applyFont="1" applyFill="1" applyBorder="1" applyAlignment="1" applyProtection="1">
      <alignment horizontal="center" vertical="center" wrapText="1"/>
    </xf>
    <xf numFmtId="49" fontId="2" fillId="0" borderId="7" xfId="0" applyNumberFormat="1" applyFont="1" applyBorder="1" applyAlignment="1" applyProtection="1">
      <alignment horizontal="center" vertical="center" wrapText="1"/>
      <protection locked="0"/>
    </xf>
    <xf numFmtId="49" fontId="2" fillId="0" borderId="3" xfId="0" applyNumberFormat="1" applyFont="1" applyBorder="1" applyAlignment="1" applyProtection="1">
      <alignment horizontal="center" vertical="center" wrapText="1"/>
      <protection locked="0"/>
    </xf>
    <xf numFmtId="0" fontId="3" fillId="3" borderId="41" xfId="0" applyFont="1" applyFill="1" applyBorder="1" applyAlignment="1">
      <alignment horizontal="center" vertical="center" wrapText="1"/>
    </xf>
    <xf numFmtId="0" fontId="3" fillId="3" borderId="14" xfId="0" applyFont="1" applyFill="1" applyBorder="1" applyAlignment="1">
      <alignment vertical="center" wrapText="1"/>
    </xf>
    <xf numFmtId="0" fontId="3" fillId="3" borderId="44" xfId="0" applyFont="1" applyFill="1" applyBorder="1" applyAlignment="1">
      <alignment horizontal="center" vertical="center" wrapText="1"/>
    </xf>
    <xf numFmtId="164" fontId="2" fillId="0" borderId="10" xfId="2" applyNumberFormat="1" applyFont="1" applyBorder="1" applyAlignment="1" applyProtection="1">
      <alignment horizontal="center" vertical="center"/>
      <protection locked="0"/>
    </xf>
    <xf numFmtId="164" fontId="2" fillId="0" borderId="1" xfId="2" applyNumberFormat="1" applyFont="1" applyBorder="1" applyAlignment="1" applyProtection="1">
      <alignment horizontal="center" vertical="center"/>
      <protection locked="0"/>
    </xf>
    <xf numFmtId="165" fontId="2" fillId="0" borderId="10" xfId="1" applyNumberFormat="1" applyFont="1" applyBorder="1" applyAlignment="1" applyProtection="1">
      <alignment horizontal="center" vertical="center"/>
      <protection locked="0"/>
    </xf>
    <xf numFmtId="165" fontId="2" fillId="2" borderId="10" xfId="0" applyNumberFormat="1" applyFont="1" applyFill="1" applyBorder="1" applyAlignment="1">
      <alignment horizontal="center" vertical="center"/>
    </xf>
    <xf numFmtId="165" fontId="2" fillId="2" borderId="16" xfId="1" applyNumberFormat="1" applyFont="1" applyFill="1" applyBorder="1" applyAlignment="1" applyProtection="1">
      <alignment horizontal="center" vertical="center"/>
    </xf>
    <xf numFmtId="165" fontId="2" fillId="2" borderId="1" xfId="0" applyNumberFormat="1" applyFont="1" applyFill="1" applyBorder="1" applyAlignment="1">
      <alignment horizontal="center" vertical="center"/>
    </xf>
    <xf numFmtId="165" fontId="2" fillId="2" borderId="11" xfId="1" applyNumberFormat="1" applyFont="1" applyFill="1" applyBorder="1" applyAlignment="1" applyProtection="1">
      <alignment horizontal="center" vertical="center"/>
    </xf>
    <xf numFmtId="0" fontId="2" fillId="0" borderId="0" xfId="1" applyNumberFormat="1" applyFont="1" applyAlignment="1" applyProtection="1"/>
    <xf numFmtId="0" fontId="2" fillId="0" borderId="0" xfId="1" applyNumberFormat="1" applyFont="1" applyBorder="1" applyAlignment="1" applyProtection="1"/>
    <xf numFmtId="0" fontId="3" fillId="3" borderId="18" xfId="0" applyFont="1" applyFill="1" applyBorder="1" applyAlignment="1">
      <alignment horizontal="center" vertical="center" wrapText="1"/>
    </xf>
    <xf numFmtId="49" fontId="2" fillId="2" borderId="35" xfId="0" applyNumberFormat="1" applyFont="1" applyFill="1" applyBorder="1" applyAlignment="1">
      <alignment horizontal="center" vertical="center" wrapText="1"/>
    </xf>
    <xf numFmtId="49" fontId="2" fillId="2" borderId="10" xfId="0" applyNumberFormat="1" applyFont="1" applyFill="1" applyBorder="1" applyAlignment="1">
      <alignment horizontal="center" vertical="center" wrapText="1"/>
    </xf>
    <xf numFmtId="49" fontId="2" fillId="2" borderId="37"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165" fontId="2" fillId="2" borderId="46" xfId="1" applyNumberFormat="1" applyFont="1" applyFill="1" applyBorder="1" applyAlignment="1" applyProtection="1">
      <alignment horizontal="center" vertical="center"/>
    </xf>
    <xf numFmtId="165" fontId="2" fillId="2" borderId="47" xfId="1" applyNumberFormat="1" applyFont="1" applyFill="1" applyBorder="1" applyAlignment="1" applyProtection="1">
      <alignment horizontal="center" vertical="center"/>
    </xf>
    <xf numFmtId="164" fontId="2" fillId="0" borderId="16" xfId="2" applyNumberFormat="1" applyFont="1" applyBorder="1" applyAlignment="1" applyProtection="1">
      <alignment horizontal="center" vertical="center"/>
      <protection locked="0"/>
    </xf>
    <xf numFmtId="164" fontId="2" fillId="0" borderId="11" xfId="2" applyNumberFormat="1" applyFont="1" applyBorder="1" applyAlignment="1" applyProtection="1">
      <alignment horizontal="center" vertical="center"/>
      <protection locked="0"/>
    </xf>
    <xf numFmtId="44" fontId="3" fillId="3" borderId="1" xfId="1" applyFont="1" applyFill="1" applyBorder="1" applyAlignment="1" applyProtection="1">
      <alignment horizontal="center" vertical="center" wrapText="1"/>
    </xf>
    <xf numFmtId="0" fontId="2" fillId="2" borderId="35"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35" xfId="0" applyFont="1" applyFill="1" applyBorder="1" applyAlignment="1">
      <alignment horizontal="center" vertical="top" wrapText="1"/>
    </xf>
    <xf numFmtId="167" fontId="2" fillId="0" borderId="34" xfId="0" applyNumberFormat="1" applyFont="1" applyBorder="1" applyAlignment="1">
      <alignment horizontal="center" vertical="center"/>
    </xf>
    <xf numFmtId="167" fontId="2" fillId="0" borderId="22" xfId="0" applyNumberFormat="1" applyFont="1" applyBorder="1" applyAlignment="1">
      <alignment horizontal="center" vertical="center"/>
    </xf>
    <xf numFmtId="0" fontId="3" fillId="3" borderId="22" xfId="0" applyFont="1" applyFill="1" applyBorder="1" applyAlignment="1">
      <alignment horizontal="center" vertical="center" wrapText="1"/>
    </xf>
    <xf numFmtId="0" fontId="6" fillId="6" borderId="17"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5" xfId="0" applyFont="1" applyFill="1" applyBorder="1" applyAlignment="1">
      <alignment horizontal="center" vertical="center" wrapText="1"/>
    </xf>
    <xf numFmtId="0" fontId="3" fillId="2" borderId="48" xfId="0" applyFont="1" applyFill="1" applyBorder="1" applyAlignment="1">
      <alignment horizontal="center" vertical="center"/>
    </xf>
    <xf numFmtId="0" fontId="3" fillId="2" borderId="38" xfId="0" applyFont="1" applyFill="1" applyBorder="1" applyAlignment="1">
      <alignment horizontal="center" vertical="center"/>
    </xf>
    <xf numFmtId="0" fontId="2" fillId="5" borderId="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4" xfId="0" applyFont="1" applyFill="1" applyBorder="1" applyAlignment="1">
      <alignment horizontal="left" vertical="center" wrapText="1"/>
    </xf>
    <xf numFmtId="0" fontId="3" fillId="3" borderId="6"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0" xfId="0" applyFont="1" applyFill="1" applyAlignment="1">
      <alignment horizontal="center" vertical="center"/>
    </xf>
    <xf numFmtId="0" fontId="3" fillId="3" borderId="15" xfId="0" applyFont="1" applyFill="1" applyBorder="1" applyAlignment="1">
      <alignment horizontal="center" vertical="center"/>
    </xf>
    <xf numFmtId="0" fontId="3" fillId="4" borderId="35" xfId="0" applyFont="1" applyFill="1" applyBorder="1" applyAlignment="1">
      <alignment horizontal="center" vertical="center"/>
    </xf>
    <xf numFmtId="0" fontId="3" fillId="4" borderId="36" xfId="0" applyFont="1" applyFill="1" applyBorder="1" applyAlignment="1">
      <alignment horizontal="center" vertical="center"/>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16" xfId="0" applyFont="1" applyBorder="1" applyAlignment="1">
      <alignment horizontal="center" vertical="center"/>
    </xf>
    <xf numFmtId="0" fontId="2" fillId="0" borderId="34" xfId="0" applyFont="1" applyBorder="1" applyAlignment="1">
      <alignment horizontal="center" wrapText="1"/>
    </xf>
    <xf numFmtId="0" fontId="3" fillId="2" borderId="45" xfId="0" applyFont="1" applyFill="1" applyBorder="1" applyAlignment="1">
      <alignment horizontal="center" vertical="center"/>
    </xf>
    <xf numFmtId="0" fontId="3" fillId="2" borderId="28" xfId="0" applyFont="1" applyFill="1" applyBorder="1" applyAlignment="1">
      <alignment horizontal="center" vertical="center"/>
    </xf>
    <xf numFmtId="0" fontId="3" fillId="0" borderId="13" xfId="0" applyFont="1" applyBorder="1" applyAlignment="1">
      <alignment horizontal="left" vertical="top"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3" fillId="0" borderId="7" xfId="0" applyFont="1" applyBorder="1" applyAlignment="1">
      <alignment horizontal="center"/>
    </xf>
    <xf numFmtId="0" fontId="3" fillId="0" borderId="9" xfId="0" applyFont="1" applyBorder="1" applyAlignment="1">
      <alignment horizontal="center"/>
    </xf>
    <xf numFmtId="0" fontId="3" fillId="0" borderId="8" xfId="0" applyFont="1" applyBorder="1" applyAlignment="1">
      <alignment horizontal="center"/>
    </xf>
    <xf numFmtId="0" fontId="3" fillId="3" borderId="7" xfId="0" applyFont="1" applyFill="1" applyBorder="1" applyAlignment="1">
      <alignment horizontal="left" vertical="center"/>
    </xf>
    <xf numFmtId="0" fontId="3" fillId="3" borderId="8" xfId="0" applyFont="1" applyFill="1" applyBorder="1" applyAlignment="1">
      <alignment horizontal="left" vertical="center"/>
    </xf>
    <xf numFmtId="166" fontId="2" fillId="0" borderId="7" xfId="0" applyNumberFormat="1" applyFont="1" applyBorder="1" applyAlignment="1">
      <alignment horizontal="center" vertical="center"/>
    </xf>
    <xf numFmtId="166" fontId="2" fillId="0" borderId="8" xfId="0" applyNumberFormat="1" applyFont="1" applyBorder="1" applyAlignment="1">
      <alignment horizontal="center" vertical="center"/>
    </xf>
    <xf numFmtId="167" fontId="2" fillId="0" borderId="7" xfId="0" applyNumberFormat="1" applyFont="1" applyBorder="1" applyAlignment="1">
      <alignment horizontal="center" vertical="center"/>
    </xf>
    <xf numFmtId="167" fontId="2" fillId="0" borderId="8" xfId="0" applyNumberFormat="1" applyFont="1" applyBorder="1" applyAlignment="1">
      <alignment horizontal="center" vertical="center"/>
    </xf>
    <xf numFmtId="0" fontId="2" fillId="0" borderId="6" xfId="0" applyFont="1" applyBorder="1" applyAlignment="1">
      <alignment horizontal="left" vertical="top" wrapText="1"/>
    </xf>
    <xf numFmtId="0" fontId="2" fillId="0" borderId="13" xfId="0" applyFont="1" applyBorder="1" applyAlignment="1">
      <alignment horizontal="left" vertical="top" wrapText="1"/>
    </xf>
    <xf numFmtId="0" fontId="2"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15" xfId="0" applyFont="1" applyBorder="1" applyAlignment="1">
      <alignment horizontal="left" vertical="top" wrapText="1"/>
    </xf>
    <xf numFmtId="0" fontId="2" fillId="0" borderId="5" xfId="0" applyFont="1" applyBorder="1" applyAlignment="1">
      <alignment horizontal="left" vertical="top" wrapText="1"/>
    </xf>
    <xf numFmtId="0" fontId="2" fillId="0" borderId="12" xfId="0" applyFont="1" applyBorder="1" applyAlignment="1">
      <alignment horizontal="left" vertical="top" wrapText="1"/>
    </xf>
    <xf numFmtId="0" fontId="2" fillId="0" borderId="4" xfId="0" applyFont="1" applyBorder="1" applyAlignment="1">
      <alignment horizontal="left" vertical="top" wrapText="1"/>
    </xf>
    <xf numFmtId="0" fontId="6" fillId="6" borderId="6"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2" fillId="5" borderId="5" xfId="0" applyFont="1" applyFill="1" applyBorder="1" applyAlignment="1">
      <alignment horizontal="center" wrapText="1"/>
    </xf>
    <xf numFmtId="0" fontId="2" fillId="5" borderId="12" xfId="0" applyFont="1" applyFill="1" applyBorder="1" applyAlignment="1">
      <alignment horizontal="center" wrapText="1"/>
    </xf>
    <xf numFmtId="0" fontId="2" fillId="5" borderId="4" xfId="0" applyFont="1" applyFill="1" applyBorder="1" applyAlignment="1">
      <alignment horizontal="center" wrapText="1"/>
    </xf>
    <xf numFmtId="0" fontId="3" fillId="3" borderId="5"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4"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2" fillId="0" borderId="30"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0"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wrapText="1"/>
    </xf>
    <xf numFmtId="0" fontId="2" fillId="0" borderId="24" xfId="0" applyFont="1" applyBorder="1" applyAlignment="1">
      <alignment horizontal="center" wrapText="1"/>
    </xf>
    <xf numFmtId="0" fontId="3" fillId="3" borderId="6" xfId="0" applyFont="1" applyFill="1" applyBorder="1" applyAlignment="1">
      <alignment horizontal="center"/>
    </xf>
    <xf numFmtId="0" fontId="3" fillId="3" borderId="8" xfId="0" applyFont="1" applyFill="1" applyBorder="1" applyAlignment="1">
      <alignment horizontal="center"/>
    </xf>
    <xf numFmtId="167" fontId="2" fillId="0" borderId="28" xfId="0" applyNumberFormat="1" applyFont="1" applyBorder="1" applyAlignment="1">
      <alignment horizontal="center" vertical="center"/>
    </xf>
    <xf numFmtId="167" fontId="2" fillId="0" borderId="29" xfId="0" applyNumberFormat="1"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167" fontId="2" fillId="0" borderId="9" xfId="0" applyNumberFormat="1" applyFont="1" applyBorder="1" applyAlignment="1">
      <alignment horizontal="center" vertical="center"/>
    </xf>
    <xf numFmtId="0" fontId="3" fillId="0" borderId="13" xfId="0" applyFont="1" applyBorder="1" applyAlignment="1">
      <alignment horizontal="left" vertical="top"/>
    </xf>
    <xf numFmtId="0" fontId="3" fillId="3" borderId="20" xfId="0" applyFont="1" applyFill="1" applyBorder="1" applyAlignment="1">
      <alignment horizontal="left" vertical="center"/>
    </xf>
    <xf numFmtId="0" fontId="3" fillId="3" borderId="14" xfId="0" applyFont="1" applyFill="1" applyBorder="1" applyAlignment="1">
      <alignment horizontal="left" vertical="center"/>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wrapText="1"/>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4" fillId="0" borderId="2" xfId="0" applyFont="1" applyBorder="1" applyAlignment="1">
      <alignment horizontal="center" vertical="center"/>
    </xf>
    <xf numFmtId="0" fontId="6" fillId="7" borderId="7" xfId="0"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8" xfId="0" applyFont="1" applyFill="1" applyBorder="1" applyAlignment="1">
      <alignment horizontal="center" vertical="center" wrapText="1"/>
    </xf>
    <xf numFmtId="49" fontId="3" fillId="2" borderId="18" xfId="0" applyNumberFormat="1" applyFont="1" applyFill="1" applyBorder="1" applyAlignment="1">
      <alignment horizontal="center" vertical="center"/>
    </xf>
    <xf numFmtId="49" fontId="3" fillId="2" borderId="20" xfId="0" applyNumberFormat="1" applyFont="1" applyFill="1" applyBorder="1" applyAlignment="1">
      <alignment horizontal="center" vertical="center"/>
    </xf>
    <xf numFmtId="0" fontId="2" fillId="5" borderId="5"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3" fillId="0" borderId="5" xfId="0" applyFont="1" applyBorder="1" applyAlignment="1">
      <alignment horizontal="center"/>
    </xf>
    <xf numFmtId="0" fontId="3" fillId="0" borderId="12"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left" vertical="top" wrapText="1"/>
    </xf>
    <xf numFmtId="0" fontId="2" fillId="0" borderId="43"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35" xfId="0" applyFont="1" applyBorder="1" applyAlignment="1">
      <alignment horizontal="center" vertical="center"/>
    </xf>
    <xf numFmtId="0" fontId="2" fillId="0" borderId="17" xfId="0" applyFont="1" applyBorder="1" applyAlignment="1">
      <alignment horizontal="center" wrapText="1"/>
    </xf>
    <xf numFmtId="0" fontId="2" fillId="0" borderId="15" xfId="0" applyFont="1" applyBorder="1" applyAlignment="1">
      <alignment horizontal="center" wrapText="1"/>
    </xf>
    <xf numFmtId="167" fontId="2" fillId="0" borderId="17" xfId="0" applyNumberFormat="1" applyFont="1" applyBorder="1" applyAlignment="1">
      <alignment horizontal="center" vertical="center"/>
    </xf>
    <xf numFmtId="167" fontId="2" fillId="0" borderId="4" xfId="0" applyNumberFormat="1" applyFont="1" applyBorder="1" applyAlignment="1">
      <alignment horizontal="center" vertical="center"/>
    </xf>
    <xf numFmtId="0" fontId="3" fillId="3" borderId="18" xfId="0" applyFont="1" applyFill="1" applyBorder="1" applyAlignment="1">
      <alignment horizontal="center" vertical="center"/>
    </xf>
    <xf numFmtId="0" fontId="3" fillId="3" borderId="20" xfId="0" applyFont="1" applyFill="1" applyBorder="1" applyAlignment="1">
      <alignment horizontal="center" vertical="center"/>
    </xf>
    <xf numFmtId="0" fontId="2" fillId="5" borderId="7" xfId="0" applyFont="1" applyFill="1" applyBorder="1" applyAlignment="1">
      <alignment horizontal="center" vertical="center" wrapText="1"/>
    </xf>
    <xf numFmtId="167" fontId="2" fillId="0" borderId="5" xfId="0" applyNumberFormat="1" applyFont="1" applyBorder="1" applyAlignment="1">
      <alignment horizontal="center" vertical="center"/>
    </xf>
    <xf numFmtId="0" fontId="2" fillId="0" borderId="5" xfId="0" applyFont="1" applyBorder="1" applyAlignment="1">
      <alignment horizontal="center" wrapText="1"/>
    </xf>
    <xf numFmtId="0" fontId="2" fillId="0" borderId="4" xfId="0" applyFont="1" applyBorder="1" applyAlignment="1">
      <alignment horizontal="center" wrapText="1"/>
    </xf>
  </cellXfs>
  <cellStyles count="3">
    <cellStyle name="Currency" xfId="1" builtinId="4"/>
    <cellStyle name="Normal" xfId="0" builtinId="0"/>
    <cellStyle name="Percent" xfId="2" builtinId="5"/>
  </cellStyles>
  <dxfs count="127">
    <dxf>
      <fill>
        <patternFill>
          <bgColor rgb="FFFFB3B3"/>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B3B3"/>
        </patternFill>
      </fill>
    </dxf>
    <dxf>
      <fill>
        <patternFill>
          <bgColor rgb="FFFFFF99"/>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FF99"/>
        </patternFill>
      </fill>
    </dxf>
    <dxf>
      <fill>
        <patternFill>
          <bgColor rgb="FFFFB3B3"/>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FFFF99"/>
      <color rgb="FFFFB3B3"/>
      <color rgb="FFFFB3FF"/>
      <color rgb="FFFF3300"/>
      <color rgb="FFFFFF66"/>
      <color rgb="FFFFABAB"/>
      <color rgb="FFFF9FA1"/>
      <color rgb="FFFFB7B7"/>
      <color rgb="FFAFFFA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H134"/>
  <sheetViews>
    <sheetView showGridLines="0" tabSelected="1" topLeftCell="B1" zoomScale="85" zoomScaleNormal="85" zoomScaleSheetLayoutView="55" workbookViewId="0">
      <selection activeCell="O14" sqref="O14"/>
    </sheetView>
  </sheetViews>
  <sheetFormatPr defaultColWidth="8.85546875" defaultRowHeight="15.75" x14ac:dyDescent="0.25"/>
  <cols>
    <col min="1" max="1" width="8.85546875" style="1"/>
    <col min="2" max="2" width="13" style="1" customWidth="1"/>
    <col min="3" max="3" width="37.7109375" style="26" customWidth="1"/>
    <col min="4" max="5" width="29.42578125" style="26" customWidth="1"/>
    <col min="6" max="6" width="28.7109375" style="1" customWidth="1"/>
    <col min="7" max="7" width="31.140625" style="1" bestFit="1" customWidth="1"/>
    <col min="8" max="8" width="28.7109375" style="1" bestFit="1" customWidth="1"/>
    <col min="9" max="16384" width="8.85546875" style="1"/>
  </cols>
  <sheetData>
    <row r="1" spans="2:8" ht="16.5" thickBot="1" x14ac:dyDescent="0.3"/>
    <row r="2" spans="2:8" ht="30.75" thickBot="1" x14ac:dyDescent="0.3">
      <c r="B2" s="124" t="s">
        <v>58</v>
      </c>
      <c r="C2" s="125"/>
      <c r="D2" s="125"/>
      <c r="E2" s="125"/>
      <c r="F2" s="125"/>
      <c r="G2" s="125"/>
      <c r="H2" s="126"/>
    </row>
    <row r="3" spans="2:8" ht="16.5" thickBot="1" x14ac:dyDescent="0.3">
      <c r="B3" s="130" t="s">
        <v>42</v>
      </c>
      <c r="C3" s="131"/>
      <c r="D3" s="120" t="s">
        <v>51</v>
      </c>
      <c r="E3" s="121"/>
      <c r="F3" s="3" t="s">
        <v>7</v>
      </c>
      <c r="G3" s="132" t="s">
        <v>44</v>
      </c>
      <c r="H3" s="133"/>
    </row>
    <row r="4" spans="2:8" ht="16.5" customHeight="1" thickBot="1" x14ac:dyDescent="0.3">
      <c r="B4" s="130" t="s">
        <v>43</v>
      </c>
      <c r="C4" s="131"/>
      <c r="D4" s="122" t="s">
        <v>52</v>
      </c>
      <c r="E4" s="123"/>
      <c r="F4" s="4" t="s">
        <v>29</v>
      </c>
      <c r="G4" s="134">
        <v>46321</v>
      </c>
      <c r="H4" s="135"/>
    </row>
    <row r="5" spans="2:8" ht="16.5" thickBot="1" x14ac:dyDescent="0.3">
      <c r="B5" s="127" t="s">
        <v>6</v>
      </c>
      <c r="C5" s="128"/>
      <c r="D5" s="128"/>
      <c r="E5" s="128"/>
      <c r="F5" s="128"/>
      <c r="G5" s="128"/>
      <c r="H5" s="129"/>
    </row>
    <row r="6" spans="2:8" ht="15.75" customHeight="1" x14ac:dyDescent="0.25">
      <c r="B6" s="136" t="s">
        <v>53</v>
      </c>
      <c r="C6" s="137"/>
      <c r="D6" s="137"/>
      <c r="E6" s="137"/>
      <c r="F6" s="137"/>
      <c r="G6" s="137"/>
      <c r="H6" s="138"/>
    </row>
    <row r="7" spans="2:8" x14ac:dyDescent="0.25">
      <c r="B7" s="139"/>
      <c r="C7" s="140"/>
      <c r="D7" s="140"/>
      <c r="E7" s="140"/>
      <c r="F7" s="140"/>
      <c r="G7" s="140"/>
      <c r="H7" s="141"/>
    </row>
    <row r="8" spans="2:8" x14ac:dyDescent="0.25">
      <c r="B8" s="139"/>
      <c r="C8" s="140"/>
      <c r="D8" s="140"/>
      <c r="E8" s="140"/>
      <c r="F8" s="140"/>
      <c r="G8" s="140"/>
      <c r="H8" s="141"/>
    </row>
    <row r="9" spans="2:8" x14ac:dyDescent="0.25">
      <c r="B9" s="139"/>
      <c r="C9" s="140"/>
      <c r="D9" s="140"/>
      <c r="E9" s="140"/>
      <c r="F9" s="140"/>
      <c r="G9" s="140"/>
      <c r="H9" s="141"/>
    </row>
    <row r="10" spans="2:8" ht="36" customHeight="1" x14ac:dyDescent="0.25">
      <c r="B10" s="139"/>
      <c r="C10" s="140"/>
      <c r="D10" s="140"/>
      <c r="E10" s="140"/>
      <c r="F10" s="140"/>
      <c r="G10" s="140"/>
      <c r="H10" s="141"/>
    </row>
    <row r="11" spans="2:8" ht="3" customHeight="1" thickBot="1" x14ac:dyDescent="0.3">
      <c r="B11" s="139"/>
      <c r="C11" s="140"/>
      <c r="D11" s="140"/>
      <c r="E11" s="140"/>
      <c r="F11" s="140"/>
      <c r="G11" s="140"/>
      <c r="H11" s="141"/>
    </row>
    <row r="12" spans="2:8" ht="16.5" hidden="1" thickBot="1" x14ac:dyDescent="0.3">
      <c r="B12" s="139"/>
      <c r="C12" s="140"/>
      <c r="D12" s="140"/>
      <c r="E12" s="140"/>
      <c r="F12" s="140"/>
      <c r="G12" s="140"/>
      <c r="H12" s="141"/>
    </row>
    <row r="13" spans="2:8" ht="28.5" hidden="1" customHeight="1" thickBot="1" x14ac:dyDescent="0.3">
      <c r="B13" s="142"/>
      <c r="C13" s="143"/>
      <c r="D13" s="143"/>
      <c r="E13" s="143"/>
      <c r="F13" s="143"/>
      <c r="G13" s="143"/>
      <c r="H13" s="144"/>
    </row>
    <row r="14" spans="2:8" ht="88.5" customHeight="1" thickBot="1" x14ac:dyDescent="0.3">
      <c r="B14" s="119" t="s">
        <v>39</v>
      </c>
      <c r="C14" s="119"/>
      <c r="D14" s="119"/>
      <c r="E14" s="119"/>
      <c r="F14" s="119"/>
      <c r="G14" s="119"/>
      <c r="H14" s="119"/>
    </row>
    <row r="15" spans="2:8" ht="3.75" hidden="1" customHeight="1" thickBot="1" x14ac:dyDescent="0.3"/>
    <row r="16" spans="2:8" ht="14.45" customHeight="1" x14ac:dyDescent="0.25">
      <c r="B16" s="105" t="s">
        <v>38</v>
      </c>
      <c r="C16" s="106"/>
      <c r="D16" s="106"/>
      <c r="E16" s="106"/>
      <c r="F16" s="106"/>
      <c r="G16" s="106"/>
      <c r="H16" s="107"/>
    </row>
    <row r="17" spans="2:8" ht="16.5" thickBot="1" x14ac:dyDescent="0.3">
      <c r="B17" s="108"/>
      <c r="C17" s="109"/>
      <c r="D17" s="109"/>
      <c r="E17" s="109"/>
      <c r="F17" s="109"/>
      <c r="G17" s="109"/>
      <c r="H17" s="110"/>
    </row>
    <row r="18" spans="2:8" ht="16.149999999999999" customHeight="1" x14ac:dyDescent="0.25">
      <c r="B18" s="111" t="s">
        <v>8</v>
      </c>
      <c r="C18" s="58" t="s">
        <v>42</v>
      </c>
      <c r="D18" s="113" t="str">
        <f>$D$3</f>
        <v>ANTIFUNGALS</v>
      </c>
      <c r="E18" s="113"/>
      <c r="F18" s="21" t="s">
        <v>7</v>
      </c>
      <c r="G18" s="114" t="str">
        <f>$G$3</f>
        <v>November 4-5, 2026</v>
      </c>
      <c r="H18" s="115"/>
    </row>
    <row r="19" spans="2:8" ht="16.5" customHeight="1" x14ac:dyDescent="0.25">
      <c r="B19" s="112"/>
      <c r="C19" s="59" t="s">
        <v>43</v>
      </c>
      <c r="D19" s="116" t="str">
        <f>$D$4</f>
        <v>N/A</v>
      </c>
      <c r="E19" s="116"/>
      <c r="F19" s="17" t="s">
        <v>29</v>
      </c>
      <c r="G19" s="94">
        <f>$G$4</f>
        <v>46321</v>
      </c>
      <c r="H19" s="95"/>
    </row>
    <row r="20" spans="2:8" ht="16.5" customHeight="1" x14ac:dyDescent="0.25">
      <c r="B20" s="112"/>
      <c r="C20" s="60" t="s">
        <v>0</v>
      </c>
      <c r="D20" s="55" t="s">
        <v>1</v>
      </c>
      <c r="E20" s="55" t="s">
        <v>2</v>
      </c>
      <c r="F20" s="18" t="s">
        <v>3</v>
      </c>
      <c r="G20" s="18" t="s">
        <v>4</v>
      </c>
      <c r="H20" s="96" t="s">
        <v>30</v>
      </c>
    </row>
    <row r="21" spans="2:8" x14ac:dyDescent="0.25">
      <c r="B21" s="112"/>
      <c r="C21" s="56"/>
      <c r="D21" s="56"/>
      <c r="E21" s="56"/>
      <c r="F21" s="19"/>
      <c r="G21" s="20"/>
      <c r="H21" s="96"/>
    </row>
    <row r="22" spans="2:8" ht="32.25" thickBot="1" x14ac:dyDescent="0.3">
      <c r="B22" s="22" t="s">
        <v>9</v>
      </c>
      <c r="C22" s="90" t="s">
        <v>17</v>
      </c>
      <c r="D22" s="90" t="s">
        <v>10</v>
      </c>
      <c r="E22" s="90" t="s">
        <v>32</v>
      </c>
      <c r="F22" s="24" t="s">
        <v>11</v>
      </c>
      <c r="G22" s="23" t="s">
        <v>4</v>
      </c>
      <c r="H22" s="25" t="s">
        <v>33</v>
      </c>
    </row>
    <row r="23" spans="2:8" ht="16.5" thickBot="1" x14ac:dyDescent="0.3">
      <c r="B23" s="97"/>
      <c r="C23" s="98"/>
      <c r="D23" s="98"/>
      <c r="E23" s="98"/>
      <c r="F23" s="98"/>
      <c r="G23" s="98"/>
      <c r="H23" s="99"/>
    </row>
    <row r="24" spans="2:8" s="10" customFormat="1" x14ac:dyDescent="0.25">
      <c r="B24" s="117" t="s">
        <v>12</v>
      </c>
      <c r="C24" s="61" t="s">
        <v>59</v>
      </c>
      <c r="D24" s="48" t="s">
        <v>63</v>
      </c>
      <c r="E24" s="48" t="s">
        <v>46</v>
      </c>
      <c r="F24" s="11"/>
      <c r="G24" s="13" t="str">
        <f>IF(NOT(ISBLANK($G21)),$G21,"")</f>
        <v/>
      </c>
      <c r="H24" s="14" t="str">
        <f>IF(ISBLANK(F24),"NO QUOTE", IF(F24=0,"NO QUOTE",IF(NOT(ISBLANK(F24)),F24/G24, "")))</f>
        <v>NO QUOTE</v>
      </c>
    </row>
    <row r="25" spans="2:8" s="10" customFormat="1" ht="16.5" thickBot="1" x14ac:dyDescent="0.3">
      <c r="B25" s="118"/>
      <c r="C25" s="62" t="s">
        <v>60</v>
      </c>
      <c r="D25" s="49" t="s">
        <v>45</v>
      </c>
      <c r="E25" s="49" t="s">
        <v>46</v>
      </c>
      <c r="F25" s="12"/>
      <c r="G25" s="15" t="str">
        <f>IF(NOT(ISBLANK($G21)),$G21,"")</f>
        <v/>
      </c>
      <c r="H25" s="16" t="str">
        <f>IF(ISBLANK(F25),"NO QUOTE", IF(F25=0,"NO QUOTE",IF(NOT(ISBLANK(F25)),F25/G25, "")))</f>
        <v>NO QUOTE</v>
      </c>
    </row>
    <row r="26" spans="2:8" ht="16.149999999999999" customHeight="1" thickBot="1" x14ac:dyDescent="0.3">
      <c r="C26" s="57"/>
      <c r="D26" s="57"/>
      <c r="E26" s="57"/>
      <c r="F26" s="102" t="s">
        <v>28</v>
      </c>
      <c r="G26" s="103"/>
      <c r="H26" s="104"/>
    </row>
    <row r="28" spans="2:8" ht="15.6" customHeight="1" x14ac:dyDescent="0.25">
      <c r="B28" s="105" t="str">
        <f>$B$16</f>
        <v>Blanket Purchase Agreement Appendix  – Newly Approved Drug</v>
      </c>
      <c r="C28" s="106"/>
      <c r="D28" s="106"/>
      <c r="E28" s="106"/>
      <c r="F28" s="106"/>
      <c r="G28" s="106"/>
      <c r="H28" s="107"/>
    </row>
    <row r="29" spans="2:8" ht="16.149999999999999" customHeight="1" thickBot="1" x14ac:dyDescent="0.3">
      <c r="B29" s="108"/>
      <c r="C29" s="109"/>
      <c r="D29" s="109"/>
      <c r="E29" s="109"/>
      <c r="F29" s="109"/>
      <c r="G29" s="109"/>
      <c r="H29" s="110"/>
    </row>
    <row r="30" spans="2:8" x14ac:dyDescent="0.25">
      <c r="B30" s="111" t="s">
        <v>13</v>
      </c>
      <c r="C30" s="58" t="s">
        <v>42</v>
      </c>
      <c r="D30" s="113" t="str">
        <f>$D$3</f>
        <v>ANTIFUNGALS</v>
      </c>
      <c r="E30" s="113"/>
      <c r="F30" s="21" t="s">
        <v>7</v>
      </c>
      <c r="G30" s="114" t="str">
        <f>$G$3</f>
        <v>November 4-5, 2026</v>
      </c>
      <c r="H30" s="115"/>
    </row>
    <row r="31" spans="2:8" ht="16.149999999999999" customHeight="1" x14ac:dyDescent="0.25">
      <c r="B31" s="112"/>
      <c r="C31" s="59" t="s">
        <v>43</v>
      </c>
      <c r="D31" s="116" t="str">
        <f>$D$4</f>
        <v>N/A</v>
      </c>
      <c r="E31" s="116"/>
      <c r="F31" s="17" t="s">
        <v>29</v>
      </c>
      <c r="G31" s="94">
        <f>$G$4</f>
        <v>46321</v>
      </c>
      <c r="H31" s="95"/>
    </row>
    <row r="32" spans="2:8" ht="16.149999999999999" customHeight="1" x14ac:dyDescent="0.25">
      <c r="B32" s="112"/>
      <c r="C32" s="60" t="s">
        <v>0</v>
      </c>
      <c r="D32" s="55" t="s">
        <v>1</v>
      </c>
      <c r="E32" s="55" t="s">
        <v>2</v>
      </c>
      <c r="F32" s="18" t="s">
        <v>3</v>
      </c>
      <c r="G32" s="18" t="s">
        <v>4</v>
      </c>
      <c r="H32" s="96" t="s">
        <v>30</v>
      </c>
    </row>
    <row r="33" spans="1:8" x14ac:dyDescent="0.25">
      <c r="B33" s="112"/>
      <c r="C33" s="56"/>
      <c r="D33" s="56"/>
      <c r="E33" s="56"/>
      <c r="F33" s="19"/>
      <c r="G33" s="20"/>
      <c r="H33" s="96"/>
    </row>
    <row r="34" spans="1:8" ht="32.25" thickBot="1" x14ac:dyDescent="0.3">
      <c r="B34" s="22" t="s">
        <v>9</v>
      </c>
      <c r="C34" s="90" t="s">
        <v>17</v>
      </c>
      <c r="D34" s="90" t="s">
        <v>10</v>
      </c>
      <c r="E34" s="90" t="s">
        <v>32</v>
      </c>
      <c r="F34" s="24" t="s">
        <v>11</v>
      </c>
      <c r="G34" s="23" t="s">
        <v>4</v>
      </c>
      <c r="H34" s="25" t="s">
        <v>33</v>
      </c>
    </row>
    <row r="35" spans="1:8" s="10" customFormat="1" ht="16.5" customHeight="1" thickBot="1" x14ac:dyDescent="0.3">
      <c r="A35" s="1"/>
      <c r="B35" s="97" t="str">
        <f>IF(B23="","",$B$23)</f>
        <v/>
      </c>
      <c r="C35" s="98"/>
      <c r="D35" s="98"/>
      <c r="E35" s="98"/>
      <c r="F35" s="98"/>
      <c r="G35" s="98"/>
      <c r="H35" s="99"/>
    </row>
    <row r="36" spans="1:8" s="10" customFormat="1" x14ac:dyDescent="0.25">
      <c r="B36" s="100" t="s">
        <v>12</v>
      </c>
      <c r="C36" s="61" t="str">
        <f>C$24</f>
        <v>271AFNAG1UF1M</v>
      </c>
      <c r="D36" s="48" t="str">
        <f>D$24</f>
        <v xml:space="preserve">Uniform Formulary </v>
      </c>
      <c r="E36" s="48" t="str">
        <f>E$24</f>
        <v>1 or more</v>
      </c>
      <c r="F36" s="11"/>
      <c r="G36" s="13" t="str">
        <f>IF(NOT(ISBLANK($G33)),$G33,"")</f>
        <v/>
      </c>
      <c r="H36" s="14" t="str">
        <f>IF(ISBLANK(F36),"NO QUOTE", IF(F36=0,"NO QUOTE",IF(NOT(ISBLANK(F36)),F36/G36, "")))</f>
        <v>NO QUOTE</v>
      </c>
    </row>
    <row r="37" spans="1:8" s="10" customFormat="1" ht="16.5" thickBot="1" x14ac:dyDescent="0.3">
      <c r="B37" s="101"/>
      <c r="C37" s="62" t="str">
        <f>C$25</f>
        <v>271AFNAG1NF1M</v>
      </c>
      <c r="D37" s="49" t="str">
        <f>D$25</f>
        <v>Non-Formulary</v>
      </c>
      <c r="E37" s="49" t="str">
        <f>E$25</f>
        <v>1 or more</v>
      </c>
      <c r="F37" s="12"/>
      <c r="G37" s="15" t="str">
        <f>IF(NOT(ISBLANK($G33)),$G33,"")</f>
        <v/>
      </c>
      <c r="H37" s="16" t="str">
        <f>IF(ISBLANK(F37),"NO QUOTE", IF(F37=0,"NO QUOTE",IF(NOT(ISBLANK(F37)),F37/G37, "")))</f>
        <v>NO QUOTE</v>
      </c>
    </row>
    <row r="38" spans="1:8" ht="16.5" customHeight="1" thickBot="1" x14ac:dyDescent="0.3">
      <c r="C38" s="57"/>
      <c r="D38" s="57"/>
      <c r="E38" s="57"/>
      <c r="F38" s="102" t="s">
        <v>28</v>
      </c>
      <c r="G38" s="103"/>
      <c r="H38" s="104"/>
    </row>
    <row r="40" spans="1:8" x14ac:dyDescent="0.25">
      <c r="B40" s="105" t="str">
        <f>$B$16</f>
        <v>Blanket Purchase Agreement Appendix  – Newly Approved Drug</v>
      </c>
      <c r="C40" s="106"/>
      <c r="D40" s="106"/>
      <c r="E40" s="106"/>
      <c r="F40" s="106"/>
      <c r="G40" s="106"/>
      <c r="H40" s="107"/>
    </row>
    <row r="41" spans="1:8" ht="16.149999999999999" customHeight="1" thickBot="1" x14ac:dyDescent="0.3">
      <c r="B41" s="108"/>
      <c r="C41" s="109"/>
      <c r="D41" s="109"/>
      <c r="E41" s="109"/>
      <c r="F41" s="109"/>
      <c r="G41" s="109"/>
      <c r="H41" s="110"/>
    </row>
    <row r="42" spans="1:8" ht="16.149999999999999" customHeight="1" x14ac:dyDescent="0.25">
      <c r="B42" s="111" t="s">
        <v>14</v>
      </c>
      <c r="C42" s="58" t="s">
        <v>42</v>
      </c>
      <c r="D42" s="113" t="str">
        <f>$D$3</f>
        <v>ANTIFUNGALS</v>
      </c>
      <c r="E42" s="113"/>
      <c r="F42" s="21" t="s">
        <v>7</v>
      </c>
      <c r="G42" s="114" t="str">
        <f>$G$3</f>
        <v>November 4-5, 2026</v>
      </c>
      <c r="H42" s="115"/>
    </row>
    <row r="43" spans="1:8" ht="16.5" customHeight="1" x14ac:dyDescent="0.25">
      <c r="B43" s="112"/>
      <c r="C43" s="59" t="s">
        <v>43</v>
      </c>
      <c r="D43" s="116" t="str">
        <f>$D$4</f>
        <v>N/A</v>
      </c>
      <c r="E43" s="116"/>
      <c r="F43" s="17" t="s">
        <v>29</v>
      </c>
      <c r="G43" s="94">
        <f>$G$4</f>
        <v>46321</v>
      </c>
      <c r="H43" s="95"/>
    </row>
    <row r="44" spans="1:8" ht="16.5" customHeight="1" x14ac:dyDescent="0.25">
      <c r="B44" s="112"/>
      <c r="C44" s="60" t="s">
        <v>0</v>
      </c>
      <c r="D44" s="55" t="s">
        <v>1</v>
      </c>
      <c r="E44" s="55" t="s">
        <v>2</v>
      </c>
      <c r="F44" s="18" t="s">
        <v>3</v>
      </c>
      <c r="G44" s="18" t="s">
        <v>4</v>
      </c>
      <c r="H44" s="96" t="s">
        <v>30</v>
      </c>
    </row>
    <row r="45" spans="1:8" s="10" customFormat="1" x14ac:dyDescent="0.25">
      <c r="A45" s="1"/>
      <c r="B45" s="112"/>
      <c r="C45" s="56"/>
      <c r="D45" s="56"/>
      <c r="E45" s="56"/>
      <c r="F45" s="19"/>
      <c r="G45" s="20"/>
      <c r="H45" s="96"/>
    </row>
    <row r="46" spans="1:8" s="10" customFormat="1" ht="32.25" thickBot="1" x14ac:dyDescent="0.3">
      <c r="A46" s="1"/>
      <c r="B46" s="22" t="s">
        <v>9</v>
      </c>
      <c r="C46" s="90" t="s">
        <v>17</v>
      </c>
      <c r="D46" s="90" t="s">
        <v>10</v>
      </c>
      <c r="E46" s="90" t="s">
        <v>32</v>
      </c>
      <c r="F46" s="24" t="s">
        <v>11</v>
      </c>
      <c r="G46" s="23" t="s">
        <v>4</v>
      </c>
      <c r="H46" s="25" t="s">
        <v>33</v>
      </c>
    </row>
    <row r="47" spans="1:8" s="10" customFormat="1" ht="16.5" customHeight="1" thickBot="1" x14ac:dyDescent="0.3">
      <c r="A47" s="1"/>
      <c r="B47" s="97" t="str">
        <f>IF(B35="","",$B$23)</f>
        <v/>
      </c>
      <c r="C47" s="98"/>
      <c r="D47" s="98"/>
      <c r="E47" s="98"/>
      <c r="F47" s="98"/>
      <c r="G47" s="98"/>
      <c r="H47" s="99"/>
    </row>
    <row r="48" spans="1:8" s="10" customFormat="1" x14ac:dyDescent="0.25">
      <c r="B48" s="100" t="s">
        <v>12</v>
      </c>
      <c r="C48" s="61" t="str">
        <f>C$24</f>
        <v>271AFNAG1UF1M</v>
      </c>
      <c r="D48" s="48" t="str">
        <f>D$24</f>
        <v xml:space="preserve">Uniform Formulary </v>
      </c>
      <c r="E48" s="48" t="str">
        <f>E$24</f>
        <v>1 or more</v>
      </c>
      <c r="F48" s="11"/>
      <c r="G48" s="13" t="str">
        <f>IF(NOT(ISBLANK($G45)),$G45,"")</f>
        <v/>
      </c>
      <c r="H48" s="14" t="str">
        <f>IF(ISBLANK(F48),"NO QUOTE", IF(F48=0,"NO QUOTE",IF(NOT(ISBLANK(F48)),F48/G48, "")))</f>
        <v>NO QUOTE</v>
      </c>
    </row>
    <row r="49" spans="1:8" s="10" customFormat="1" ht="16.5" thickBot="1" x14ac:dyDescent="0.3">
      <c r="B49" s="101"/>
      <c r="C49" s="62" t="str">
        <f>C$25</f>
        <v>271AFNAG1NF1M</v>
      </c>
      <c r="D49" s="49" t="str">
        <f>D$25</f>
        <v>Non-Formulary</v>
      </c>
      <c r="E49" s="49" t="str">
        <f>E$25</f>
        <v>1 or more</v>
      </c>
      <c r="F49" s="12"/>
      <c r="G49" s="15" t="str">
        <f>IF(NOT(ISBLANK($G45)),$G45,"")</f>
        <v/>
      </c>
      <c r="H49" s="16" t="str">
        <f>IF(ISBLANK(F49),"NO QUOTE", IF(F49=0,"NO QUOTE",IF(NOT(ISBLANK(F49)),F49/G49, "")))</f>
        <v>NO QUOTE</v>
      </c>
    </row>
    <row r="50" spans="1:8" ht="16.5" customHeight="1" thickBot="1" x14ac:dyDescent="0.3">
      <c r="C50" s="57"/>
      <c r="D50" s="57"/>
      <c r="E50" s="57"/>
      <c r="F50" s="102" t="s">
        <v>28</v>
      </c>
      <c r="G50" s="103"/>
      <c r="H50" s="104"/>
    </row>
    <row r="51" spans="1:8" ht="16.149999999999999" customHeight="1" thickBot="1" x14ac:dyDescent="0.3"/>
    <row r="52" spans="1:8" ht="16.149999999999999" customHeight="1" x14ac:dyDescent="0.25">
      <c r="B52" s="105" t="str">
        <f>$B$16</f>
        <v>Blanket Purchase Agreement Appendix  – Newly Approved Drug</v>
      </c>
      <c r="C52" s="106"/>
      <c r="D52" s="106"/>
      <c r="E52" s="106"/>
      <c r="F52" s="106"/>
      <c r="G52" s="106"/>
      <c r="H52" s="107"/>
    </row>
    <row r="53" spans="1:8" ht="16.5" thickBot="1" x14ac:dyDescent="0.3">
      <c r="B53" s="108"/>
      <c r="C53" s="109"/>
      <c r="D53" s="109"/>
      <c r="E53" s="109"/>
      <c r="F53" s="109"/>
      <c r="G53" s="109"/>
      <c r="H53" s="110"/>
    </row>
    <row r="54" spans="1:8" x14ac:dyDescent="0.25">
      <c r="B54" s="111" t="s">
        <v>15</v>
      </c>
      <c r="C54" s="58" t="s">
        <v>42</v>
      </c>
      <c r="D54" s="113" t="str">
        <f>$D$3</f>
        <v>ANTIFUNGALS</v>
      </c>
      <c r="E54" s="113"/>
      <c r="F54" s="21" t="s">
        <v>7</v>
      </c>
      <c r="G54" s="114" t="str">
        <f>$G$3</f>
        <v>November 4-5, 2026</v>
      </c>
      <c r="H54" s="115"/>
    </row>
    <row r="55" spans="1:8" s="10" customFormat="1" ht="16.149999999999999" customHeight="1" x14ac:dyDescent="0.25">
      <c r="A55" s="1"/>
      <c r="B55" s="112"/>
      <c r="C55" s="59" t="s">
        <v>43</v>
      </c>
      <c r="D55" s="116" t="str">
        <f>$D$4</f>
        <v>N/A</v>
      </c>
      <c r="E55" s="116"/>
      <c r="F55" s="17" t="s">
        <v>29</v>
      </c>
      <c r="G55" s="94">
        <f>$G$4</f>
        <v>46321</v>
      </c>
      <c r="H55" s="95"/>
    </row>
    <row r="56" spans="1:8" s="10" customFormat="1" ht="16.5" customHeight="1" x14ac:dyDescent="0.25">
      <c r="A56" s="1"/>
      <c r="B56" s="112"/>
      <c r="C56" s="60" t="s">
        <v>0</v>
      </c>
      <c r="D56" s="55" t="s">
        <v>1</v>
      </c>
      <c r="E56" s="55" t="s">
        <v>2</v>
      </c>
      <c r="F56" s="18" t="s">
        <v>3</v>
      </c>
      <c r="G56" s="18" t="s">
        <v>4</v>
      </c>
      <c r="H56" s="96" t="s">
        <v>30</v>
      </c>
    </row>
    <row r="57" spans="1:8" s="10" customFormat="1" x14ac:dyDescent="0.25">
      <c r="A57" s="1"/>
      <c r="B57" s="112"/>
      <c r="C57" s="56"/>
      <c r="D57" s="56"/>
      <c r="E57" s="56"/>
      <c r="F57" s="19"/>
      <c r="G57" s="20"/>
      <c r="H57" s="96"/>
    </row>
    <row r="58" spans="1:8" s="10" customFormat="1" ht="32.25" thickBot="1" x14ac:dyDescent="0.3">
      <c r="A58" s="1"/>
      <c r="B58" s="22" t="s">
        <v>9</v>
      </c>
      <c r="C58" s="90" t="s">
        <v>17</v>
      </c>
      <c r="D58" s="90" t="s">
        <v>10</v>
      </c>
      <c r="E58" s="90" t="s">
        <v>32</v>
      </c>
      <c r="F58" s="24" t="s">
        <v>11</v>
      </c>
      <c r="G58" s="23" t="s">
        <v>4</v>
      </c>
      <c r="H58" s="25" t="s">
        <v>33</v>
      </c>
    </row>
    <row r="59" spans="1:8" s="10" customFormat="1" ht="16.5" customHeight="1" thickBot="1" x14ac:dyDescent="0.3">
      <c r="A59" s="1"/>
      <c r="B59" s="97" t="str">
        <f>IF(B47="","",$B$23)</f>
        <v/>
      </c>
      <c r="C59" s="98"/>
      <c r="D59" s="98"/>
      <c r="E59" s="98"/>
      <c r="F59" s="98"/>
      <c r="G59" s="98"/>
      <c r="H59" s="99"/>
    </row>
    <row r="60" spans="1:8" s="10" customFormat="1" x14ac:dyDescent="0.25">
      <c r="B60" s="100" t="s">
        <v>12</v>
      </c>
      <c r="C60" s="61" t="str">
        <f>C$24</f>
        <v>271AFNAG1UF1M</v>
      </c>
      <c r="D60" s="48" t="str">
        <f>D$24</f>
        <v xml:space="preserve">Uniform Formulary </v>
      </c>
      <c r="E60" s="48" t="str">
        <f>E$24</f>
        <v>1 or more</v>
      </c>
      <c r="F60" s="11"/>
      <c r="G60" s="13" t="str">
        <f>IF(NOT(ISBLANK($G57)),$G57,"")</f>
        <v/>
      </c>
      <c r="H60" s="14" t="str">
        <f>IF(ISBLANK(F60),"NO QUOTE", IF(F60=0,"NO QUOTE",IF(NOT(ISBLANK(F60)),F60/G60, "")))</f>
        <v>NO QUOTE</v>
      </c>
    </row>
    <row r="61" spans="1:8" s="10" customFormat="1" ht="16.5" thickBot="1" x14ac:dyDescent="0.3">
      <c r="B61" s="101"/>
      <c r="C61" s="62" t="str">
        <f>C$25</f>
        <v>271AFNAG1NF1M</v>
      </c>
      <c r="D61" s="49" t="str">
        <f>D$25</f>
        <v>Non-Formulary</v>
      </c>
      <c r="E61" s="49" t="str">
        <f>E$25</f>
        <v>1 or more</v>
      </c>
      <c r="F61" s="12"/>
      <c r="G61" s="15" t="str">
        <f>IF(NOT(ISBLANK($G57)),$G57,"")</f>
        <v/>
      </c>
      <c r="H61" s="16" t="str">
        <f>IF(ISBLANK(F61),"NO QUOTE", IF(F61=0,"NO QUOTE",IF(NOT(ISBLANK(F61)),F61/G61, "")))</f>
        <v>NO QUOTE</v>
      </c>
    </row>
    <row r="62" spans="1:8" ht="16.149999999999999" customHeight="1" thickBot="1" x14ac:dyDescent="0.3">
      <c r="C62" s="57"/>
      <c r="D62" s="57"/>
      <c r="E62" s="57"/>
      <c r="F62" s="102" t="s">
        <v>28</v>
      </c>
      <c r="G62" s="103"/>
      <c r="H62" s="104"/>
    </row>
    <row r="64" spans="1:8" x14ac:dyDescent="0.25">
      <c r="B64" s="105" t="str">
        <f>$B$16</f>
        <v>Blanket Purchase Agreement Appendix  – Newly Approved Drug</v>
      </c>
      <c r="C64" s="106"/>
      <c r="D64" s="106"/>
      <c r="E64" s="106"/>
      <c r="F64" s="106"/>
      <c r="G64" s="106"/>
      <c r="H64" s="107"/>
    </row>
    <row r="65" spans="1:8" s="10" customFormat="1" ht="16.5" thickBot="1" x14ac:dyDescent="0.3">
      <c r="A65" s="1"/>
      <c r="B65" s="108"/>
      <c r="C65" s="109"/>
      <c r="D65" s="109"/>
      <c r="E65" s="109"/>
      <c r="F65" s="109"/>
      <c r="G65" s="109"/>
      <c r="H65" s="110"/>
    </row>
    <row r="66" spans="1:8" s="10" customFormat="1" x14ac:dyDescent="0.25">
      <c r="A66" s="1"/>
      <c r="B66" s="111" t="s">
        <v>16</v>
      </c>
      <c r="C66" s="58" t="s">
        <v>42</v>
      </c>
      <c r="D66" s="113" t="str">
        <f>$D$3</f>
        <v>ANTIFUNGALS</v>
      </c>
      <c r="E66" s="113"/>
      <c r="F66" s="21" t="s">
        <v>7</v>
      </c>
      <c r="G66" s="114" t="str">
        <f>$G$3</f>
        <v>November 4-5, 2026</v>
      </c>
      <c r="H66" s="115"/>
    </row>
    <row r="67" spans="1:8" s="10" customFormat="1" ht="16.149999999999999" customHeight="1" x14ac:dyDescent="0.25">
      <c r="A67" s="1"/>
      <c r="B67" s="112"/>
      <c r="C67" s="59" t="s">
        <v>43</v>
      </c>
      <c r="D67" s="116" t="str">
        <f>$D$4</f>
        <v>N/A</v>
      </c>
      <c r="E67" s="116"/>
      <c r="F67" s="17" t="s">
        <v>29</v>
      </c>
      <c r="G67" s="94">
        <f>$G$4</f>
        <v>46321</v>
      </c>
      <c r="H67" s="95"/>
    </row>
    <row r="68" spans="1:8" s="10" customFormat="1" ht="16.5" customHeight="1" x14ac:dyDescent="0.25">
      <c r="A68" s="1"/>
      <c r="B68" s="112"/>
      <c r="C68" s="60" t="s">
        <v>0</v>
      </c>
      <c r="D68" s="55" t="s">
        <v>1</v>
      </c>
      <c r="E68" s="55" t="s">
        <v>2</v>
      </c>
      <c r="F68" s="18" t="s">
        <v>3</v>
      </c>
      <c r="G68" s="18" t="s">
        <v>4</v>
      </c>
      <c r="H68" s="96" t="s">
        <v>30</v>
      </c>
    </row>
    <row r="69" spans="1:8" ht="16.149999999999999" customHeight="1" x14ac:dyDescent="0.25">
      <c r="B69" s="112"/>
      <c r="C69" s="56"/>
      <c r="D69" s="56"/>
      <c r="E69" s="56"/>
      <c r="F69" s="19"/>
      <c r="G69" s="20"/>
      <c r="H69" s="96"/>
    </row>
    <row r="70" spans="1:8" ht="32.25" thickBot="1" x14ac:dyDescent="0.3">
      <c r="B70" s="22" t="s">
        <v>9</v>
      </c>
      <c r="C70" s="90" t="s">
        <v>17</v>
      </c>
      <c r="D70" s="90" t="s">
        <v>10</v>
      </c>
      <c r="E70" s="90" t="s">
        <v>32</v>
      </c>
      <c r="F70" s="24" t="s">
        <v>11</v>
      </c>
      <c r="G70" s="23" t="s">
        <v>4</v>
      </c>
      <c r="H70" s="25" t="s">
        <v>33</v>
      </c>
    </row>
    <row r="71" spans="1:8" s="10" customFormat="1" ht="16.5" customHeight="1" thickBot="1" x14ac:dyDescent="0.3">
      <c r="A71" s="1"/>
      <c r="B71" s="97" t="str">
        <f>IF(B59="","",$B$23)</f>
        <v/>
      </c>
      <c r="C71" s="98"/>
      <c r="D71" s="98"/>
      <c r="E71" s="98"/>
      <c r="F71" s="98"/>
      <c r="G71" s="98"/>
      <c r="H71" s="99"/>
    </row>
    <row r="72" spans="1:8" s="10" customFormat="1" x14ac:dyDescent="0.25">
      <c r="B72" s="100" t="s">
        <v>12</v>
      </c>
      <c r="C72" s="61" t="str">
        <f>C$24</f>
        <v>271AFNAG1UF1M</v>
      </c>
      <c r="D72" s="48" t="str">
        <f>D$24</f>
        <v xml:space="preserve">Uniform Formulary </v>
      </c>
      <c r="E72" s="48" t="str">
        <f>E$24</f>
        <v>1 or more</v>
      </c>
      <c r="F72" s="11"/>
      <c r="G72" s="13" t="str">
        <f>IF(NOT(ISBLANK($G69)),$G69,"")</f>
        <v/>
      </c>
      <c r="H72" s="14" t="str">
        <f>IF(ISBLANK(F72),"NO QUOTE", IF(F72=0,"NO QUOTE",IF(NOT(ISBLANK(F72)),F72/G72, "")))</f>
        <v>NO QUOTE</v>
      </c>
    </row>
    <row r="73" spans="1:8" s="10" customFormat="1" ht="16.5" thickBot="1" x14ac:dyDescent="0.3">
      <c r="B73" s="101"/>
      <c r="C73" s="62" t="str">
        <f>C$25</f>
        <v>271AFNAG1NF1M</v>
      </c>
      <c r="D73" s="49" t="str">
        <f>D$25</f>
        <v>Non-Formulary</v>
      </c>
      <c r="E73" s="49" t="str">
        <f>E$25</f>
        <v>1 or more</v>
      </c>
      <c r="F73" s="12"/>
      <c r="G73" s="15" t="str">
        <f>IF(NOT(ISBLANK($G69)),$G69,"")</f>
        <v/>
      </c>
      <c r="H73" s="16" t="str">
        <f>IF(ISBLANK(F73),"NO QUOTE", IF(F73=0,"NO QUOTE",IF(NOT(ISBLANK(F73)),F73/G73, "")))</f>
        <v>NO QUOTE</v>
      </c>
    </row>
    <row r="74" spans="1:8" ht="16.149999999999999" customHeight="1" thickBot="1" x14ac:dyDescent="0.3">
      <c r="C74" s="57"/>
      <c r="D74" s="57"/>
      <c r="E74" s="57"/>
      <c r="F74" s="102" t="s">
        <v>28</v>
      </c>
      <c r="G74" s="103"/>
      <c r="H74" s="104"/>
    </row>
    <row r="75" spans="1:8" s="10" customFormat="1" x14ac:dyDescent="0.25">
      <c r="A75" s="1"/>
      <c r="B75" s="1"/>
      <c r="C75" s="26"/>
      <c r="D75" s="26"/>
      <c r="E75" s="26"/>
      <c r="F75" s="1"/>
      <c r="G75" s="1"/>
      <c r="H75" s="1"/>
    </row>
    <row r="76" spans="1:8" s="10" customFormat="1" x14ac:dyDescent="0.25">
      <c r="A76" s="1"/>
      <c r="B76" s="105" t="str">
        <f>$B$16</f>
        <v>Blanket Purchase Agreement Appendix  – Newly Approved Drug</v>
      </c>
      <c r="C76" s="106"/>
      <c r="D76" s="106"/>
      <c r="E76" s="106"/>
      <c r="F76" s="106"/>
      <c r="G76" s="106"/>
      <c r="H76" s="107"/>
    </row>
    <row r="77" spans="1:8" s="10" customFormat="1" ht="16.5" thickBot="1" x14ac:dyDescent="0.3">
      <c r="A77" s="1"/>
      <c r="B77" s="108"/>
      <c r="C77" s="109"/>
      <c r="D77" s="109"/>
      <c r="E77" s="109"/>
      <c r="F77" s="109"/>
      <c r="G77" s="109"/>
      <c r="H77" s="110"/>
    </row>
    <row r="78" spans="1:8" s="10" customFormat="1" x14ac:dyDescent="0.25">
      <c r="A78" s="1"/>
      <c r="B78" s="111" t="s">
        <v>23</v>
      </c>
      <c r="C78" s="58" t="s">
        <v>42</v>
      </c>
      <c r="D78" s="113" t="str">
        <f>$D$3</f>
        <v>ANTIFUNGALS</v>
      </c>
      <c r="E78" s="113"/>
      <c r="F78" s="21" t="s">
        <v>7</v>
      </c>
      <c r="G78" s="114" t="str">
        <f>$G$3</f>
        <v>November 4-5, 2026</v>
      </c>
      <c r="H78" s="115"/>
    </row>
    <row r="79" spans="1:8" ht="16.149999999999999" customHeight="1" x14ac:dyDescent="0.25">
      <c r="B79" s="112"/>
      <c r="C79" s="59" t="s">
        <v>43</v>
      </c>
      <c r="D79" s="116" t="str">
        <f>$D$4</f>
        <v>N/A</v>
      </c>
      <c r="E79" s="116"/>
      <c r="F79" s="17" t="s">
        <v>29</v>
      </c>
      <c r="G79" s="94">
        <f>$G$4</f>
        <v>46321</v>
      </c>
      <c r="H79" s="95"/>
    </row>
    <row r="80" spans="1:8" ht="16.5" customHeight="1" x14ac:dyDescent="0.25">
      <c r="B80" s="112"/>
      <c r="C80" s="60" t="s">
        <v>0</v>
      </c>
      <c r="D80" s="55" t="s">
        <v>1</v>
      </c>
      <c r="E80" s="55" t="s">
        <v>2</v>
      </c>
      <c r="F80" s="18" t="s">
        <v>3</v>
      </c>
      <c r="G80" s="18" t="s">
        <v>4</v>
      </c>
      <c r="H80" s="96" t="s">
        <v>30</v>
      </c>
    </row>
    <row r="81" spans="1:8" x14ac:dyDescent="0.25">
      <c r="B81" s="112"/>
      <c r="C81" s="56"/>
      <c r="D81" s="56"/>
      <c r="E81" s="56"/>
      <c r="F81" s="19"/>
      <c r="G81" s="20"/>
      <c r="H81" s="96"/>
    </row>
    <row r="82" spans="1:8" ht="32.25" thickBot="1" x14ac:dyDescent="0.3">
      <c r="B82" s="22" t="s">
        <v>9</v>
      </c>
      <c r="C82" s="90" t="s">
        <v>17</v>
      </c>
      <c r="D82" s="90" t="s">
        <v>10</v>
      </c>
      <c r="E82" s="90" t="s">
        <v>32</v>
      </c>
      <c r="F82" s="24" t="s">
        <v>11</v>
      </c>
      <c r="G82" s="23" t="s">
        <v>4</v>
      </c>
      <c r="H82" s="25" t="s">
        <v>33</v>
      </c>
    </row>
    <row r="83" spans="1:8" s="10" customFormat="1" ht="16.5" customHeight="1" thickBot="1" x14ac:dyDescent="0.3">
      <c r="A83" s="1"/>
      <c r="B83" s="97" t="str">
        <f>IF(B71="","",$B$23)</f>
        <v/>
      </c>
      <c r="C83" s="98"/>
      <c r="D83" s="98"/>
      <c r="E83" s="98"/>
      <c r="F83" s="98"/>
      <c r="G83" s="98"/>
      <c r="H83" s="99"/>
    </row>
    <row r="84" spans="1:8" s="10" customFormat="1" x14ac:dyDescent="0.25">
      <c r="B84" s="100" t="s">
        <v>12</v>
      </c>
      <c r="C84" s="61" t="str">
        <f>C$24</f>
        <v>271AFNAG1UF1M</v>
      </c>
      <c r="D84" s="48" t="str">
        <f>D$24</f>
        <v xml:space="preserve">Uniform Formulary </v>
      </c>
      <c r="E84" s="48" t="str">
        <f>E$24</f>
        <v>1 or more</v>
      </c>
      <c r="F84" s="11"/>
      <c r="G84" s="13" t="str">
        <f>IF(NOT(ISBLANK($G81)),$G81,"")</f>
        <v/>
      </c>
      <c r="H84" s="14" t="str">
        <f>IF(ISBLANK(F84),"NO QUOTE", IF(F84=0,"NO QUOTE",IF(NOT(ISBLANK(F84)),F84/G84, "")))</f>
        <v>NO QUOTE</v>
      </c>
    </row>
    <row r="85" spans="1:8" s="10" customFormat="1" ht="16.5" thickBot="1" x14ac:dyDescent="0.3">
      <c r="B85" s="101"/>
      <c r="C85" s="62" t="str">
        <f>C$25</f>
        <v>271AFNAG1NF1M</v>
      </c>
      <c r="D85" s="49" t="str">
        <f>D$25</f>
        <v>Non-Formulary</v>
      </c>
      <c r="E85" s="49" t="str">
        <f>E$25</f>
        <v>1 or more</v>
      </c>
      <c r="F85" s="12"/>
      <c r="G85" s="15" t="str">
        <f>IF(NOT(ISBLANK($G81)),$G81,"")</f>
        <v/>
      </c>
      <c r="H85" s="16" t="str">
        <f>IF(ISBLANK(F85),"NO QUOTE", IF(F85=0,"NO QUOTE",IF(NOT(ISBLANK(F85)),F85/G85, "")))</f>
        <v>NO QUOTE</v>
      </c>
    </row>
    <row r="86" spans="1:8" s="10" customFormat="1" ht="16.5" customHeight="1" thickBot="1" x14ac:dyDescent="0.3">
      <c r="A86" s="1"/>
      <c r="B86" s="1"/>
      <c r="C86" s="57"/>
      <c r="D86" s="57"/>
      <c r="E86" s="57"/>
      <c r="F86" s="102" t="s">
        <v>28</v>
      </c>
      <c r="G86" s="103"/>
      <c r="H86" s="104"/>
    </row>
    <row r="87" spans="1:8" s="10" customFormat="1" x14ac:dyDescent="0.25">
      <c r="A87" s="1"/>
      <c r="B87" s="1"/>
      <c r="C87" s="26"/>
      <c r="D87" s="26"/>
      <c r="E87" s="26"/>
      <c r="F87" s="1"/>
      <c r="G87" s="1"/>
      <c r="H87" s="1"/>
    </row>
    <row r="88" spans="1:8" s="10" customFormat="1" x14ac:dyDescent="0.25">
      <c r="A88" s="1"/>
      <c r="B88" s="105" t="str">
        <f>$B$16</f>
        <v>Blanket Purchase Agreement Appendix  – Newly Approved Drug</v>
      </c>
      <c r="C88" s="106"/>
      <c r="D88" s="106"/>
      <c r="E88" s="106"/>
      <c r="F88" s="106"/>
      <c r="G88" s="106"/>
      <c r="H88" s="107"/>
    </row>
    <row r="89" spans="1:8" ht="16.149999999999999" customHeight="1" thickBot="1" x14ac:dyDescent="0.3">
      <c r="B89" s="108"/>
      <c r="C89" s="109"/>
      <c r="D89" s="109"/>
      <c r="E89" s="109"/>
      <c r="F89" s="109"/>
      <c r="G89" s="109"/>
      <c r="H89" s="110"/>
    </row>
    <row r="90" spans="1:8" x14ac:dyDescent="0.25">
      <c r="B90" s="111" t="s">
        <v>24</v>
      </c>
      <c r="C90" s="58" t="s">
        <v>42</v>
      </c>
      <c r="D90" s="113" t="str">
        <f>$D$3</f>
        <v>ANTIFUNGALS</v>
      </c>
      <c r="E90" s="113"/>
      <c r="F90" s="21" t="s">
        <v>7</v>
      </c>
      <c r="G90" s="114" t="str">
        <f>$G$3</f>
        <v>November 4-5, 2026</v>
      </c>
      <c r="H90" s="115"/>
    </row>
    <row r="91" spans="1:8" ht="16.149999999999999" customHeight="1" x14ac:dyDescent="0.25">
      <c r="B91" s="112"/>
      <c r="C91" s="59" t="s">
        <v>43</v>
      </c>
      <c r="D91" s="116" t="str">
        <f>$D$4</f>
        <v>N/A</v>
      </c>
      <c r="E91" s="116"/>
      <c r="F91" s="17" t="s">
        <v>29</v>
      </c>
      <c r="G91" s="94">
        <f>$G$4</f>
        <v>46321</v>
      </c>
      <c r="H91" s="95"/>
    </row>
    <row r="92" spans="1:8" ht="16.5" customHeight="1" x14ac:dyDescent="0.25">
      <c r="B92" s="112"/>
      <c r="C92" s="60" t="s">
        <v>0</v>
      </c>
      <c r="D92" s="55" t="s">
        <v>1</v>
      </c>
      <c r="E92" s="55" t="s">
        <v>2</v>
      </c>
      <c r="F92" s="18" t="s">
        <v>3</v>
      </c>
      <c r="G92" s="18" t="s">
        <v>4</v>
      </c>
      <c r="H92" s="96" t="s">
        <v>30</v>
      </c>
    </row>
    <row r="93" spans="1:8" x14ac:dyDescent="0.25">
      <c r="B93" s="112"/>
      <c r="C93" s="56"/>
      <c r="D93" s="56"/>
      <c r="E93" s="56"/>
      <c r="F93" s="19"/>
      <c r="G93" s="20"/>
      <c r="H93" s="96"/>
    </row>
    <row r="94" spans="1:8" ht="35.25" customHeight="1" thickBot="1" x14ac:dyDescent="0.3">
      <c r="B94" s="22" t="s">
        <v>9</v>
      </c>
      <c r="C94" s="90" t="s">
        <v>17</v>
      </c>
      <c r="D94" s="90" t="s">
        <v>10</v>
      </c>
      <c r="E94" s="90" t="s">
        <v>32</v>
      </c>
      <c r="F94" s="24" t="s">
        <v>11</v>
      </c>
      <c r="G94" s="23" t="s">
        <v>4</v>
      </c>
      <c r="H94" s="25" t="s">
        <v>33</v>
      </c>
    </row>
    <row r="95" spans="1:8" s="10" customFormat="1" ht="16.5" customHeight="1" thickBot="1" x14ac:dyDescent="0.3">
      <c r="A95" s="1"/>
      <c r="B95" s="97" t="str">
        <f>IF(B83="","",$B$23)</f>
        <v/>
      </c>
      <c r="C95" s="98"/>
      <c r="D95" s="98"/>
      <c r="E95" s="98"/>
      <c r="F95" s="98"/>
      <c r="G95" s="98"/>
      <c r="H95" s="99"/>
    </row>
    <row r="96" spans="1:8" s="10" customFormat="1" x14ac:dyDescent="0.25">
      <c r="B96" s="100" t="s">
        <v>12</v>
      </c>
      <c r="C96" s="61" t="str">
        <f>C$24</f>
        <v>271AFNAG1UF1M</v>
      </c>
      <c r="D96" s="48" t="str">
        <f>D$24</f>
        <v xml:space="preserve">Uniform Formulary </v>
      </c>
      <c r="E96" s="48" t="str">
        <f>E$24</f>
        <v>1 or more</v>
      </c>
      <c r="F96" s="11"/>
      <c r="G96" s="13" t="str">
        <f>IF(NOT(ISBLANK($G93)),$G93,"")</f>
        <v/>
      </c>
      <c r="H96" s="14" t="str">
        <f>IF(ISBLANK(F96),"NO QUOTE", IF(F96=0,"NO QUOTE",IF(NOT(ISBLANK(F96)),F96/G96, "")))</f>
        <v>NO QUOTE</v>
      </c>
    </row>
    <row r="97" spans="1:8" s="10" customFormat="1" ht="16.5" thickBot="1" x14ac:dyDescent="0.3">
      <c r="B97" s="101"/>
      <c r="C97" s="62" t="str">
        <f>C$25</f>
        <v>271AFNAG1NF1M</v>
      </c>
      <c r="D97" s="49" t="str">
        <f>D$25</f>
        <v>Non-Formulary</v>
      </c>
      <c r="E97" s="49" t="str">
        <f>E$25</f>
        <v>1 or more</v>
      </c>
      <c r="F97" s="12"/>
      <c r="G97" s="15" t="str">
        <f>IF(NOT(ISBLANK($G93)),$G93,"")</f>
        <v/>
      </c>
      <c r="H97" s="16" t="str">
        <f>IF(ISBLANK(F97),"NO QUOTE", IF(F97=0,"NO QUOTE",IF(NOT(ISBLANK(F97)),F97/G97, "")))</f>
        <v>NO QUOTE</v>
      </c>
    </row>
    <row r="98" spans="1:8" s="10" customFormat="1" ht="16.5" customHeight="1" thickBot="1" x14ac:dyDescent="0.3">
      <c r="A98" s="1"/>
      <c r="B98" s="1"/>
      <c r="C98" s="57"/>
      <c r="D98" s="57"/>
      <c r="E98" s="57"/>
      <c r="F98" s="102" t="s">
        <v>28</v>
      </c>
      <c r="G98" s="103"/>
      <c r="H98" s="104"/>
    </row>
    <row r="99" spans="1:8" ht="16.149999999999999" customHeight="1" thickBot="1" x14ac:dyDescent="0.3"/>
    <row r="100" spans="1:8" x14ac:dyDescent="0.25">
      <c r="B100" s="105" t="str">
        <f>$B$16</f>
        <v>Blanket Purchase Agreement Appendix  – Newly Approved Drug</v>
      </c>
      <c r="C100" s="106"/>
      <c r="D100" s="106"/>
      <c r="E100" s="106"/>
      <c r="F100" s="106"/>
      <c r="G100" s="106"/>
      <c r="H100" s="107"/>
    </row>
    <row r="101" spans="1:8" ht="16.5" thickBot="1" x14ac:dyDescent="0.3">
      <c r="B101" s="108"/>
      <c r="C101" s="109"/>
      <c r="D101" s="109"/>
      <c r="E101" s="109"/>
      <c r="F101" s="109"/>
      <c r="G101" s="109"/>
      <c r="H101" s="110"/>
    </row>
    <row r="102" spans="1:8" x14ac:dyDescent="0.25">
      <c r="B102" s="111" t="s">
        <v>25</v>
      </c>
      <c r="C102" s="58" t="s">
        <v>42</v>
      </c>
      <c r="D102" s="113" t="str">
        <f>$D$3</f>
        <v>ANTIFUNGALS</v>
      </c>
      <c r="E102" s="113"/>
      <c r="F102" s="21" t="s">
        <v>7</v>
      </c>
      <c r="G102" s="114" t="str">
        <f>$G$3</f>
        <v>November 4-5, 2026</v>
      </c>
      <c r="H102" s="115"/>
    </row>
    <row r="103" spans="1:8" ht="16.5" customHeight="1" x14ac:dyDescent="0.25">
      <c r="B103" s="112"/>
      <c r="C103" s="59" t="s">
        <v>43</v>
      </c>
      <c r="D103" s="116" t="str">
        <f>$D$4</f>
        <v>N/A</v>
      </c>
      <c r="E103" s="116"/>
      <c r="F103" s="17" t="s">
        <v>29</v>
      </c>
      <c r="G103" s="94">
        <f>$G$4</f>
        <v>46321</v>
      </c>
      <c r="H103" s="95"/>
    </row>
    <row r="104" spans="1:8" ht="16.5" customHeight="1" x14ac:dyDescent="0.25">
      <c r="B104" s="112"/>
      <c r="C104" s="60" t="s">
        <v>0</v>
      </c>
      <c r="D104" s="55" t="s">
        <v>1</v>
      </c>
      <c r="E104" s="55" t="s">
        <v>2</v>
      </c>
      <c r="F104" s="18" t="s">
        <v>3</v>
      </c>
      <c r="G104" s="18" t="s">
        <v>4</v>
      </c>
      <c r="H104" s="96" t="s">
        <v>30</v>
      </c>
    </row>
    <row r="105" spans="1:8" ht="16.149999999999999" customHeight="1" x14ac:dyDescent="0.25">
      <c r="B105" s="112"/>
      <c r="C105" s="56"/>
      <c r="D105" s="56"/>
      <c r="E105" s="56"/>
      <c r="F105" s="19"/>
      <c r="G105" s="20"/>
      <c r="H105" s="96"/>
    </row>
    <row r="106" spans="1:8" ht="32.25" thickBot="1" x14ac:dyDescent="0.3">
      <c r="B106" s="22" t="s">
        <v>9</v>
      </c>
      <c r="C106" s="90" t="s">
        <v>17</v>
      </c>
      <c r="D106" s="90" t="s">
        <v>10</v>
      </c>
      <c r="E106" s="90" t="s">
        <v>32</v>
      </c>
      <c r="F106" s="24" t="s">
        <v>11</v>
      </c>
      <c r="G106" s="23" t="s">
        <v>4</v>
      </c>
      <c r="H106" s="25" t="s">
        <v>33</v>
      </c>
    </row>
    <row r="107" spans="1:8" s="10" customFormat="1" ht="16.5" customHeight="1" thickBot="1" x14ac:dyDescent="0.3">
      <c r="A107" s="1"/>
      <c r="B107" s="97" t="str">
        <f>IF(B95="","",$B$23)</f>
        <v/>
      </c>
      <c r="C107" s="98"/>
      <c r="D107" s="98"/>
      <c r="E107" s="98"/>
      <c r="F107" s="98"/>
      <c r="G107" s="98"/>
      <c r="H107" s="99"/>
    </row>
    <row r="108" spans="1:8" s="10" customFormat="1" x14ac:dyDescent="0.25">
      <c r="B108" s="100" t="s">
        <v>12</v>
      </c>
      <c r="C108" s="61" t="str">
        <f>C$24</f>
        <v>271AFNAG1UF1M</v>
      </c>
      <c r="D108" s="48" t="str">
        <f>D$24</f>
        <v xml:space="preserve">Uniform Formulary </v>
      </c>
      <c r="E108" s="48" t="str">
        <f>E$24</f>
        <v>1 or more</v>
      </c>
      <c r="F108" s="11"/>
      <c r="G108" s="13" t="str">
        <f>IF(NOT(ISBLANK($G105)),$G105,"")</f>
        <v/>
      </c>
      <c r="H108" s="14" t="str">
        <f>IF(ISBLANK(F108),"NO QUOTE", IF(F108=0,"NO QUOTE",IF(NOT(ISBLANK(F108)),F108/G108, "")))</f>
        <v>NO QUOTE</v>
      </c>
    </row>
    <row r="109" spans="1:8" s="10" customFormat="1" ht="16.5" thickBot="1" x14ac:dyDescent="0.3">
      <c r="B109" s="101"/>
      <c r="C109" s="62" t="str">
        <f>C$25</f>
        <v>271AFNAG1NF1M</v>
      </c>
      <c r="D109" s="49" t="str">
        <f>D$25</f>
        <v>Non-Formulary</v>
      </c>
      <c r="E109" s="49" t="str">
        <f>E$25</f>
        <v>1 or more</v>
      </c>
      <c r="F109" s="12"/>
      <c r="G109" s="15" t="str">
        <f>IF(NOT(ISBLANK($G105)),$G105,"")</f>
        <v/>
      </c>
      <c r="H109" s="16" t="str">
        <f>IF(ISBLANK(F109),"NO QUOTE", IF(F109=0,"NO QUOTE",IF(NOT(ISBLANK(F109)),F109/G109, "")))</f>
        <v>NO QUOTE</v>
      </c>
    </row>
    <row r="110" spans="1:8" ht="16.5" customHeight="1" thickBot="1" x14ac:dyDescent="0.3">
      <c r="C110" s="57"/>
      <c r="D110" s="57"/>
      <c r="E110" s="57"/>
      <c r="F110" s="102" t="s">
        <v>28</v>
      </c>
      <c r="G110" s="103"/>
      <c r="H110" s="104"/>
    </row>
    <row r="112" spans="1:8" x14ac:dyDescent="0.25">
      <c r="B112" s="105" t="str">
        <f>$B$16</f>
        <v>Blanket Purchase Agreement Appendix  – Newly Approved Drug</v>
      </c>
      <c r="C112" s="106"/>
      <c r="D112" s="106"/>
      <c r="E112" s="106"/>
      <c r="F112" s="106"/>
      <c r="G112" s="106"/>
      <c r="H112" s="107"/>
    </row>
    <row r="113" spans="1:8" ht="16.5" thickBot="1" x14ac:dyDescent="0.3">
      <c r="B113" s="108"/>
      <c r="C113" s="109"/>
      <c r="D113" s="109"/>
      <c r="E113" s="109"/>
      <c r="F113" s="109"/>
      <c r="G113" s="109"/>
      <c r="H113" s="110"/>
    </row>
    <row r="114" spans="1:8" ht="16.149999999999999" customHeight="1" x14ac:dyDescent="0.25">
      <c r="B114" s="111" t="s">
        <v>26</v>
      </c>
      <c r="C114" s="58" t="s">
        <v>42</v>
      </c>
      <c r="D114" s="113" t="str">
        <f>$D$3</f>
        <v>ANTIFUNGALS</v>
      </c>
      <c r="E114" s="113"/>
      <c r="F114" s="21" t="s">
        <v>7</v>
      </c>
      <c r="G114" s="114" t="str">
        <f>$G$3</f>
        <v>November 4-5, 2026</v>
      </c>
      <c r="H114" s="115"/>
    </row>
    <row r="115" spans="1:8" ht="16.149999999999999" customHeight="1" x14ac:dyDescent="0.25">
      <c r="B115" s="112"/>
      <c r="C115" s="59" t="s">
        <v>43</v>
      </c>
      <c r="D115" s="116" t="str">
        <f>$D$4</f>
        <v>N/A</v>
      </c>
      <c r="E115" s="116"/>
      <c r="F115" s="17" t="s">
        <v>29</v>
      </c>
      <c r="G115" s="94">
        <f>$G$4</f>
        <v>46321</v>
      </c>
      <c r="H115" s="95"/>
    </row>
    <row r="116" spans="1:8" ht="16.5" customHeight="1" x14ac:dyDescent="0.25">
      <c r="B116" s="112"/>
      <c r="C116" s="60" t="s">
        <v>0</v>
      </c>
      <c r="D116" s="55" t="s">
        <v>1</v>
      </c>
      <c r="E116" s="55" t="s">
        <v>2</v>
      </c>
      <c r="F116" s="18" t="s">
        <v>3</v>
      </c>
      <c r="G116" s="18" t="s">
        <v>4</v>
      </c>
      <c r="H116" s="96" t="s">
        <v>30</v>
      </c>
    </row>
    <row r="117" spans="1:8" x14ac:dyDescent="0.25">
      <c r="B117" s="112"/>
      <c r="C117" s="56"/>
      <c r="D117" s="56"/>
      <c r="E117" s="56"/>
      <c r="F117" s="19"/>
      <c r="G117" s="20"/>
      <c r="H117" s="96"/>
    </row>
    <row r="118" spans="1:8" s="10" customFormat="1" ht="32.25" thickBot="1" x14ac:dyDescent="0.3">
      <c r="A118" s="1"/>
      <c r="B118" s="22" t="s">
        <v>9</v>
      </c>
      <c r="C118" s="90" t="s">
        <v>17</v>
      </c>
      <c r="D118" s="90" t="s">
        <v>10</v>
      </c>
      <c r="E118" s="90" t="s">
        <v>32</v>
      </c>
      <c r="F118" s="24" t="s">
        <v>11</v>
      </c>
      <c r="G118" s="23" t="s">
        <v>4</v>
      </c>
      <c r="H118" s="25" t="s">
        <v>33</v>
      </c>
    </row>
    <row r="119" spans="1:8" s="10" customFormat="1" ht="16.5" customHeight="1" thickBot="1" x14ac:dyDescent="0.3">
      <c r="A119" s="1"/>
      <c r="B119" s="97" t="str">
        <f>IF(B107="","",$B$23)</f>
        <v/>
      </c>
      <c r="C119" s="98"/>
      <c r="D119" s="98"/>
      <c r="E119" s="98"/>
      <c r="F119" s="98"/>
      <c r="G119" s="98"/>
      <c r="H119" s="99"/>
    </row>
    <row r="120" spans="1:8" s="10" customFormat="1" x14ac:dyDescent="0.25">
      <c r="B120" s="100" t="s">
        <v>12</v>
      </c>
      <c r="C120" s="61" t="str">
        <f>C$24</f>
        <v>271AFNAG1UF1M</v>
      </c>
      <c r="D120" s="48" t="str">
        <f>D$24</f>
        <v xml:space="preserve">Uniform Formulary </v>
      </c>
      <c r="E120" s="48" t="str">
        <f>E$24</f>
        <v>1 or more</v>
      </c>
      <c r="F120" s="11"/>
      <c r="G120" s="13" t="str">
        <f>IF(NOT(ISBLANK($G117)),$G117,"")</f>
        <v/>
      </c>
      <c r="H120" s="14" t="str">
        <f>IF(ISBLANK(F120),"NO QUOTE", IF(F120=0,"NO QUOTE",IF(NOT(ISBLANK(F120)),F120/G120, "")))</f>
        <v>NO QUOTE</v>
      </c>
    </row>
    <row r="121" spans="1:8" s="10" customFormat="1" ht="16.5" thickBot="1" x14ac:dyDescent="0.3">
      <c r="B121" s="101"/>
      <c r="C121" s="62" t="str">
        <f>C$25</f>
        <v>271AFNAG1NF1M</v>
      </c>
      <c r="D121" s="49" t="str">
        <f>D$25</f>
        <v>Non-Formulary</v>
      </c>
      <c r="E121" s="49" t="str">
        <f>E$25</f>
        <v>1 or more</v>
      </c>
      <c r="F121" s="12"/>
      <c r="G121" s="15" t="str">
        <f>IF(NOT(ISBLANK($G117)),$G117,"")</f>
        <v/>
      </c>
      <c r="H121" s="16" t="str">
        <f>IF(ISBLANK(F121),"NO QUOTE", IF(F121=0,"NO QUOTE",IF(NOT(ISBLANK(F121)),F121/G121, "")))</f>
        <v>NO QUOTE</v>
      </c>
    </row>
    <row r="122" spans="1:8" ht="16.5" customHeight="1" thickBot="1" x14ac:dyDescent="0.3">
      <c r="C122" s="57"/>
      <c r="D122" s="57"/>
      <c r="E122" s="57"/>
      <c r="F122" s="102" t="s">
        <v>28</v>
      </c>
      <c r="G122" s="103"/>
      <c r="H122" s="104"/>
    </row>
    <row r="124" spans="1:8" x14ac:dyDescent="0.25">
      <c r="B124" s="105" t="str">
        <f>$B$16</f>
        <v>Blanket Purchase Agreement Appendix  – Newly Approved Drug</v>
      </c>
      <c r="C124" s="106"/>
      <c r="D124" s="106"/>
      <c r="E124" s="106"/>
      <c r="F124" s="106"/>
      <c r="G124" s="106"/>
      <c r="H124" s="107"/>
    </row>
    <row r="125" spans="1:8" ht="16.5" thickBot="1" x14ac:dyDescent="0.3">
      <c r="B125" s="108"/>
      <c r="C125" s="109"/>
      <c r="D125" s="109"/>
      <c r="E125" s="109"/>
      <c r="F125" s="109"/>
      <c r="G125" s="109"/>
      <c r="H125" s="110"/>
    </row>
    <row r="126" spans="1:8" x14ac:dyDescent="0.25">
      <c r="B126" s="111" t="s">
        <v>27</v>
      </c>
      <c r="C126" s="58" t="s">
        <v>42</v>
      </c>
      <c r="D126" s="113" t="str">
        <f>$D$3</f>
        <v>ANTIFUNGALS</v>
      </c>
      <c r="E126" s="113"/>
      <c r="F126" s="21" t="s">
        <v>7</v>
      </c>
      <c r="G126" s="114" t="str">
        <f>$G$3</f>
        <v>November 4-5, 2026</v>
      </c>
      <c r="H126" s="115"/>
    </row>
    <row r="127" spans="1:8" ht="16.5" customHeight="1" x14ac:dyDescent="0.25">
      <c r="B127" s="112"/>
      <c r="C127" s="59" t="s">
        <v>43</v>
      </c>
      <c r="D127" s="116" t="str">
        <f>$D$4</f>
        <v>N/A</v>
      </c>
      <c r="E127" s="116"/>
      <c r="F127" s="17" t="s">
        <v>29</v>
      </c>
      <c r="G127" s="94">
        <f>$G$4</f>
        <v>46321</v>
      </c>
      <c r="H127" s="95"/>
    </row>
    <row r="128" spans="1:8" ht="16.5" customHeight="1" x14ac:dyDescent="0.25">
      <c r="B128" s="112"/>
      <c r="C128" s="60" t="s">
        <v>0</v>
      </c>
      <c r="D128" s="55" t="s">
        <v>1</v>
      </c>
      <c r="E128" s="55" t="s">
        <v>2</v>
      </c>
      <c r="F128" s="18" t="s">
        <v>3</v>
      </c>
      <c r="G128" s="18" t="s">
        <v>4</v>
      </c>
      <c r="H128" s="96" t="s">
        <v>30</v>
      </c>
    </row>
    <row r="129" spans="1:8" x14ac:dyDescent="0.25">
      <c r="B129" s="112"/>
      <c r="C129" s="56"/>
      <c r="D129" s="56"/>
      <c r="E129" s="56"/>
      <c r="F129" s="19"/>
      <c r="G129" s="20"/>
      <c r="H129" s="96"/>
    </row>
    <row r="130" spans="1:8" ht="32.25" thickBot="1" x14ac:dyDescent="0.3">
      <c r="B130" s="22" t="s">
        <v>9</v>
      </c>
      <c r="C130" s="90" t="s">
        <v>17</v>
      </c>
      <c r="D130" s="90" t="s">
        <v>10</v>
      </c>
      <c r="E130" s="90" t="s">
        <v>32</v>
      </c>
      <c r="F130" s="24" t="s">
        <v>11</v>
      </c>
      <c r="G130" s="23" t="s">
        <v>4</v>
      </c>
      <c r="H130" s="25" t="s">
        <v>33</v>
      </c>
    </row>
    <row r="131" spans="1:8" s="10" customFormat="1" ht="16.5" customHeight="1" thickBot="1" x14ac:dyDescent="0.3">
      <c r="A131" s="1"/>
      <c r="B131" s="97" t="str">
        <f>IF(B119="","",$B$23)</f>
        <v/>
      </c>
      <c r="C131" s="98"/>
      <c r="D131" s="98"/>
      <c r="E131" s="98"/>
      <c r="F131" s="98"/>
      <c r="G131" s="98"/>
      <c r="H131" s="99"/>
    </row>
    <row r="132" spans="1:8" s="10" customFormat="1" x14ac:dyDescent="0.25">
      <c r="B132" s="100" t="s">
        <v>12</v>
      </c>
      <c r="C132" s="61" t="str">
        <f>C$24</f>
        <v>271AFNAG1UF1M</v>
      </c>
      <c r="D132" s="48" t="str">
        <f>D$24</f>
        <v xml:space="preserve">Uniform Formulary </v>
      </c>
      <c r="E132" s="48" t="str">
        <f>E$24</f>
        <v>1 or more</v>
      </c>
      <c r="F132" s="11"/>
      <c r="G132" s="13" t="str">
        <f>IF(NOT(ISBLANK($G129)),$G129,"")</f>
        <v/>
      </c>
      <c r="H132" s="14" t="str">
        <f>IF(ISBLANK(F132),"NO QUOTE", IF(F132=0,"NO QUOTE",IF(NOT(ISBLANK(F132)),F132/G132, "")))</f>
        <v>NO QUOTE</v>
      </c>
    </row>
    <row r="133" spans="1:8" s="10" customFormat="1" ht="16.5" thickBot="1" x14ac:dyDescent="0.3">
      <c r="B133" s="101"/>
      <c r="C133" s="62" t="str">
        <f>C$25</f>
        <v>271AFNAG1NF1M</v>
      </c>
      <c r="D133" s="49" t="str">
        <f>D$25</f>
        <v>Non-Formulary</v>
      </c>
      <c r="E133" s="49" t="str">
        <f>E$25</f>
        <v>1 or more</v>
      </c>
      <c r="F133" s="12"/>
      <c r="G133" s="15" t="str">
        <f>IF(NOT(ISBLANK($G129)),$G129,"")</f>
        <v/>
      </c>
      <c r="H133" s="16" t="str">
        <f>IF(ISBLANK(F133),"NO QUOTE", IF(F133=0,"NO QUOTE",IF(NOT(ISBLANK(F133)),F133/G133, "")))</f>
        <v>NO QUOTE</v>
      </c>
    </row>
    <row r="134" spans="1:8" ht="16.5" customHeight="1" thickBot="1" x14ac:dyDescent="0.3">
      <c r="C134" s="57"/>
      <c r="D134" s="57"/>
      <c r="E134" s="57"/>
      <c r="F134" s="102" t="s">
        <v>28</v>
      </c>
      <c r="G134" s="103"/>
      <c r="H134" s="104"/>
    </row>
  </sheetData>
  <sheetProtection algorithmName="SHA-512" hashValue="rgctrXeDdNGmJUYm871htfpgQJq2cxS0gxOrUhH7Ujc5HrwPLJazga026kAcItmKUx/PBVOv3fXg1AB2tb1N5w==" saltValue="mZNE42UC9o2gPUw8lFFxyA==" spinCount="100000" sheet="1" objects="1" scenarios="1"/>
  <mergeCells count="110">
    <mergeCell ref="B120:B121"/>
    <mergeCell ref="B14:H14"/>
    <mergeCell ref="D3:E3"/>
    <mergeCell ref="D4:E4"/>
    <mergeCell ref="D18:E18"/>
    <mergeCell ref="D19:E19"/>
    <mergeCell ref="B2:H2"/>
    <mergeCell ref="B5:H5"/>
    <mergeCell ref="B3:C3"/>
    <mergeCell ref="B4:C4"/>
    <mergeCell ref="G3:H3"/>
    <mergeCell ref="G4:H4"/>
    <mergeCell ref="B18:B21"/>
    <mergeCell ref="G19:H19"/>
    <mergeCell ref="H20:H21"/>
    <mergeCell ref="G18:H18"/>
    <mergeCell ref="B6:H13"/>
    <mergeCell ref="B16:H17"/>
    <mergeCell ref="F62:H62"/>
    <mergeCell ref="B64:H65"/>
    <mergeCell ref="F50:H50"/>
    <mergeCell ref="B52:H53"/>
    <mergeCell ref="D114:E114"/>
    <mergeCell ref="B96:B97"/>
    <mergeCell ref="H68:H69"/>
    <mergeCell ref="B71:H71"/>
    <mergeCell ref="B72:B73"/>
    <mergeCell ref="B54:B57"/>
    <mergeCell ref="F98:H98"/>
    <mergeCell ref="B100:H101"/>
    <mergeCell ref="B83:H83"/>
    <mergeCell ref="B84:B85"/>
    <mergeCell ref="F86:H86"/>
    <mergeCell ref="B88:H89"/>
    <mergeCell ref="D54:E54"/>
    <mergeCell ref="G54:H54"/>
    <mergeCell ref="D55:E55"/>
    <mergeCell ref="G55:H55"/>
    <mergeCell ref="H56:H57"/>
    <mergeCell ref="B59:H59"/>
    <mergeCell ref="B60:B61"/>
    <mergeCell ref="B95:H95"/>
    <mergeCell ref="B107:H107"/>
    <mergeCell ref="B112:H113"/>
    <mergeCell ref="B108:B109"/>
    <mergeCell ref="F110:H110"/>
    <mergeCell ref="G114:H114"/>
    <mergeCell ref="D103:E103"/>
    <mergeCell ref="G103:H103"/>
    <mergeCell ref="B47:H47"/>
    <mergeCell ref="B48:B49"/>
    <mergeCell ref="B114:B117"/>
    <mergeCell ref="D115:E115"/>
    <mergeCell ref="G115:H115"/>
    <mergeCell ref="H116:H117"/>
    <mergeCell ref="B90:B93"/>
    <mergeCell ref="D90:E90"/>
    <mergeCell ref="G90:H90"/>
    <mergeCell ref="D91:E91"/>
    <mergeCell ref="G91:H91"/>
    <mergeCell ref="H92:H93"/>
    <mergeCell ref="B66:B69"/>
    <mergeCell ref="D66:E66"/>
    <mergeCell ref="G66:H66"/>
    <mergeCell ref="D67:E67"/>
    <mergeCell ref="G67:H67"/>
    <mergeCell ref="B23:H23"/>
    <mergeCell ref="B35:H35"/>
    <mergeCell ref="B36:B37"/>
    <mergeCell ref="F38:H38"/>
    <mergeCell ref="B40:H41"/>
    <mergeCell ref="B42:B45"/>
    <mergeCell ref="D42:E42"/>
    <mergeCell ref="G42:H42"/>
    <mergeCell ref="D43:E43"/>
    <mergeCell ref="G43:H43"/>
    <mergeCell ref="H44:H45"/>
    <mergeCell ref="F26:H26"/>
    <mergeCell ref="B30:B33"/>
    <mergeCell ref="D30:E30"/>
    <mergeCell ref="G30:H30"/>
    <mergeCell ref="D31:E31"/>
    <mergeCell ref="G31:H31"/>
    <mergeCell ref="H32:H33"/>
    <mergeCell ref="B24:B25"/>
    <mergeCell ref="B28:H29"/>
    <mergeCell ref="G127:H127"/>
    <mergeCell ref="H128:H129"/>
    <mergeCell ref="B131:H131"/>
    <mergeCell ref="B132:B133"/>
    <mergeCell ref="F134:H134"/>
    <mergeCell ref="F74:H74"/>
    <mergeCell ref="B76:H77"/>
    <mergeCell ref="B78:B81"/>
    <mergeCell ref="D78:E78"/>
    <mergeCell ref="G78:H78"/>
    <mergeCell ref="D79:E79"/>
    <mergeCell ref="G79:H79"/>
    <mergeCell ref="H80:H81"/>
    <mergeCell ref="F122:H122"/>
    <mergeCell ref="B124:H125"/>
    <mergeCell ref="B126:B129"/>
    <mergeCell ref="D126:E126"/>
    <mergeCell ref="G126:H126"/>
    <mergeCell ref="D127:E127"/>
    <mergeCell ref="B119:H119"/>
    <mergeCell ref="B102:B105"/>
    <mergeCell ref="D102:E102"/>
    <mergeCell ref="G102:H102"/>
    <mergeCell ref="H104:H105"/>
  </mergeCells>
  <conditionalFormatting sqref="B3:B4">
    <cfRule type="expression" dxfId="126" priority="840">
      <formula>ISBLANK(D3)</formula>
    </cfRule>
  </conditionalFormatting>
  <conditionalFormatting sqref="C3:C4">
    <cfRule type="expression" dxfId="125" priority="1056">
      <formula>ISBLANK(F3)</formula>
    </cfRule>
  </conditionalFormatting>
  <conditionalFormatting sqref="C18:C19 F18:F19">
    <cfRule type="expression" dxfId="124" priority="787">
      <formula>ISBLANK(D18)</formula>
    </cfRule>
  </conditionalFormatting>
  <conditionalFormatting sqref="C30:C31 F30:F31">
    <cfRule type="expression" dxfId="123" priority="206">
      <formula>ISBLANK(D30)</formula>
    </cfRule>
  </conditionalFormatting>
  <conditionalFormatting sqref="C42:C43 F42:F43">
    <cfRule type="expression" dxfId="122" priority="196">
      <formula>ISBLANK(D42)</formula>
    </cfRule>
  </conditionalFormatting>
  <conditionalFormatting sqref="C54:C55 F54:F55">
    <cfRule type="expression" dxfId="121" priority="186">
      <formula>ISBLANK(D54)</formula>
    </cfRule>
  </conditionalFormatting>
  <conditionalFormatting sqref="C66:C67 F66:F67">
    <cfRule type="expression" dxfId="120" priority="176">
      <formula>ISBLANK(D66)</formula>
    </cfRule>
  </conditionalFormatting>
  <conditionalFormatting sqref="C78:C79 F78:F79">
    <cfRule type="expression" dxfId="119" priority="166">
      <formula>ISBLANK(D78)</formula>
    </cfRule>
  </conditionalFormatting>
  <conditionalFormatting sqref="C90:C91 F90:F91">
    <cfRule type="expression" dxfId="118" priority="156">
      <formula>ISBLANK(D90)</formula>
    </cfRule>
  </conditionalFormatting>
  <conditionalFormatting sqref="C102:C103 F102:F103">
    <cfRule type="expression" dxfId="117" priority="146">
      <formula>ISBLANK(D102)</formula>
    </cfRule>
  </conditionalFormatting>
  <conditionalFormatting sqref="C114:C115 F114:F115">
    <cfRule type="expression" dxfId="116" priority="136">
      <formula>ISBLANK(D114)</formula>
    </cfRule>
  </conditionalFormatting>
  <conditionalFormatting sqref="C126:C127 F126:F127">
    <cfRule type="expression" dxfId="115" priority="126">
      <formula>ISBLANK(D126)</formula>
    </cfRule>
  </conditionalFormatting>
  <conditionalFormatting sqref="C21:G21">
    <cfRule type="expression" dxfId="114" priority="426">
      <formula>ISBLANK(C21)</formula>
    </cfRule>
  </conditionalFormatting>
  <conditionalFormatting sqref="C33:G33">
    <cfRule type="expression" dxfId="113" priority="203">
      <formula>ISBLANK(C33)</formula>
    </cfRule>
  </conditionalFormatting>
  <conditionalFormatting sqref="C45:G45">
    <cfRule type="expression" dxfId="112" priority="193">
      <formula>ISBLANK(C45)</formula>
    </cfRule>
  </conditionalFormatting>
  <conditionalFormatting sqref="C57:G57">
    <cfRule type="expression" dxfId="111" priority="183">
      <formula>ISBLANK(C57)</formula>
    </cfRule>
  </conditionalFormatting>
  <conditionalFormatting sqref="C69:G69">
    <cfRule type="expression" dxfId="110" priority="173">
      <formula>ISBLANK(C69)</formula>
    </cfRule>
  </conditionalFormatting>
  <conditionalFormatting sqref="C81:G81">
    <cfRule type="expression" dxfId="109" priority="163">
      <formula>ISBLANK(C81)</formula>
    </cfRule>
  </conditionalFormatting>
  <conditionalFormatting sqref="C93:G93">
    <cfRule type="expression" dxfId="108" priority="153">
      <formula>ISBLANK(C93)</formula>
    </cfRule>
  </conditionalFormatting>
  <conditionalFormatting sqref="C105:G105">
    <cfRule type="expression" dxfId="107" priority="143">
      <formula>ISBLANK(C105)</formula>
    </cfRule>
  </conditionalFormatting>
  <conditionalFormatting sqref="C117:G117">
    <cfRule type="expression" dxfId="106" priority="133">
      <formula>ISBLANK(C117)</formula>
    </cfRule>
  </conditionalFormatting>
  <conditionalFormatting sqref="C129:G129">
    <cfRule type="expression" dxfId="105" priority="123">
      <formula>ISBLANK(C129)</formula>
    </cfRule>
  </conditionalFormatting>
  <conditionalFormatting sqref="F3:F4">
    <cfRule type="expression" dxfId="104" priority="683">
      <formula>ISBLANK(G3)</formula>
    </cfRule>
  </conditionalFormatting>
  <conditionalFormatting sqref="F24:F25 F36:F37 F48:F49 F60:F61 F72:F73 F84:F85 F96:F97 F108:F109 F120:F121 F132:F133">
    <cfRule type="expression" dxfId="103" priority="424">
      <formula>AND(NOT(ISBLANK(C24)),NOT(ISBLANK(F24)),F24=0)</formula>
    </cfRule>
    <cfRule type="expression" dxfId="102" priority="425">
      <formula>ISBLANK(F24)</formula>
    </cfRule>
  </conditionalFormatting>
  <conditionalFormatting sqref="H24:H25">
    <cfRule type="cellIs" dxfId="101" priority="350" operator="equal">
      <formula>"NO QUOTE"</formula>
    </cfRule>
  </conditionalFormatting>
  <conditionalFormatting sqref="H36:H37">
    <cfRule type="cellIs" dxfId="100" priority="200" operator="equal">
      <formula>"NO QUOTE"</formula>
    </cfRule>
  </conditionalFormatting>
  <conditionalFormatting sqref="H48:H49">
    <cfRule type="cellIs" dxfId="99" priority="8" operator="equal">
      <formula>"NO QUOTE"</formula>
    </cfRule>
  </conditionalFormatting>
  <conditionalFormatting sqref="H60:H61">
    <cfRule type="cellIs" dxfId="98" priority="7" operator="equal">
      <formula>"NO QUOTE"</formula>
    </cfRule>
  </conditionalFormatting>
  <conditionalFormatting sqref="H72:H73">
    <cfRule type="cellIs" dxfId="97" priority="6" operator="equal">
      <formula>"NO QUOTE"</formula>
    </cfRule>
  </conditionalFormatting>
  <conditionalFormatting sqref="H84:H85">
    <cfRule type="cellIs" dxfId="96" priority="5" operator="equal">
      <formula>"NO QUOTE"</formula>
    </cfRule>
  </conditionalFormatting>
  <conditionalFormatting sqref="H96:H97">
    <cfRule type="cellIs" dxfId="95" priority="4" operator="equal">
      <formula>"NO QUOTE"</formula>
    </cfRule>
  </conditionalFormatting>
  <conditionalFormatting sqref="H108:H109">
    <cfRule type="cellIs" dxfId="94" priority="3" operator="equal">
      <formula>"NO QUOTE"</formula>
    </cfRule>
  </conditionalFormatting>
  <conditionalFormatting sqref="H120:H121">
    <cfRule type="cellIs" dxfId="93" priority="2" operator="equal">
      <formula>"NO QUOTE"</formula>
    </cfRule>
  </conditionalFormatting>
  <conditionalFormatting sqref="H132:H133">
    <cfRule type="cellIs" dxfId="92" priority="1" operator="equal">
      <formula>"NO QUOTE"</formula>
    </cfRule>
  </conditionalFormatting>
  <pageMargins left="0.25" right="0.25" top="0.75" bottom="0.75" header="0.3" footer="0.3"/>
  <pageSetup scale="49" fitToHeight="0" orientation="portrait" horizontalDpi="1200" verticalDpi="1200" r:id="rId1"/>
  <headerFooter>
    <oddFooter>&amp;C&amp;"-,Italic"Use or disclosure of data contained on this sheet is subject to the restriction on the title page of this quote.</oddFooter>
  </headerFooter>
  <rowBreaks count="1" manualBreakCount="1">
    <brk id="6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pageSetUpPr fitToPage="1"/>
  </sheetPr>
  <dimension ref="B1:J134"/>
  <sheetViews>
    <sheetView showGridLines="0" topLeftCell="B1" zoomScale="80" zoomScaleNormal="80" workbookViewId="0">
      <selection activeCell="B23" sqref="B23:J23"/>
    </sheetView>
  </sheetViews>
  <sheetFormatPr defaultColWidth="9.140625" defaultRowHeight="15.75" x14ac:dyDescent="0.25"/>
  <cols>
    <col min="1" max="1" width="9.140625" style="1"/>
    <col min="2" max="2" width="15.42578125" style="1" customWidth="1"/>
    <col min="3" max="3" width="23.42578125" style="1" customWidth="1"/>
    <col min="4" max="4" width="19.42578125" style="79" customWidth="1"/>
    <col min="5" max="5" width="29.85546875" style="79" bestFit="1" customWidth="1"/>
    <col min="6" max="6" width="31.85546875" style="52" customWidth="1"/>
    <col min="7" max="7" width="29.85546875" style="26" bestFit="1" customWidth="1"/>
    <col min="8" max="8" width="16.7109375" style="1" bestFit="1" customWidth="1"/>
    <col min="9" max="9" width="24.140625" style="51" customWidth="1"/>
    <col min="10" max="10" width="16.7109375" style="1" bestFit="1" customWidth="1"/>
    <col min="11" max="12" width="9.140625" style="1"/>
    <col min="13" max="13" width="9.42578125" style="1" bestFit="1" customWidth="1"/>
    <col min="14" max="16384" width="9.140625" style="1"/>
  </cols>
  <sheetData>
    <row r="1" spans="2:10" ht="16.5" thickBot="1" x14ac:dyDescent="0.3"/>
    <row r="2" spans="2:10" ht="30.75" thickBot="1" x14ac:dyDescent="0.3">
      <c r="B2" s="124" t="s">
        <v>61</v>
      </c>
      <c r="C2" s="125"/>
      <c r="D2" s="125"/>
      <c r="E2" s="125"/>
      <c r="F2" s="125"/>
      <c r="G2" s="125"/>
      <c r="H2" s="125"/>
      <c r="I2" s="125"/>
      <c r="J2" s="126"/>
    </row>
    <row r="3" spans="2:10" ht="16.5" thickBot="1" x14ac:dyDescent="0.3">
      <c r="B3" s="170" t="s">
        <v>42</v>
      </c>
      <c r="C3" s="170"/>
      <c r="D3" s="172" t="str">
        <f>BPA!$D$3</f>
        <v>ANTIFUNGALS</v>
      </c>
      <c r="E3" s="173"/>
      <c r="F3" s="174"/>
      <c r="G3" s="53" t="s">
        <v>7</v>
      </c>
      <c r="H3" s="165" t="str">
        <f>BPA!$G$3</f>
        <v>November 4-5, 2026</v>
      </c>
      <c r="I3" s="166"/>
      <c r="J3" s="167"/>
    </row>
    <row r="4" spans="2:10" ht="16.5" thickBot="1" x14ac:dyDescent="0.3">
      <c r="B4" s="171" t="s">
        <v>43</v>
      </c>
      <c r="C4" s="171"/>
      <c r="D4" s="122" t="str">
        <f>BPA!$D$4</f>
        <v>N/A</v>
      </c>
      <c r="E4" s="175"/>
      <c r="F4" s="123"/>
      <c r="G4" s="54" t="s">
        <v>29</v>
      </c>
      <c r="H4" s="134">
        <f>BPA!$G$4</f>
        <v>46321</v>
      </c>
      <c r="I4" s="168"/>
      <c r="J4" s="135"/>
    </row>
    <row r="5" spans="2:10" ht="16.5" thickBot="1" x14ac:dyDescent="0.3">
      <c r="B5" s="127" t="s">
        <v>6</v>
      </c>
      <c r="C5" s="128"/>
      <c r="D5" s="128"/>
      <c r="E5" s="128"/>
      <c r="F5" s="128"/>
      <c r="G5" s="128"/>
      <c r="H5" s="128"/>
      <c r="I5" s="128"/>
      <c r="J5" s="129"/>
    </row>
    <row r="6" spans="2:10" ht="15.6" customHeight="1" x14ac:dyDescent="0.25">
      <c r="B6" s="136" t="s">
        <v>57</v>
      </c>
      <c r="C6" s="137"/>
      <c r="D6" s="137"/>
      <c r="E6" s="137"/>
      <c r="F6" s="137"/>
      <c r="G6" s="137"/>
      <c r="H6" s="137"/>
      <c r="I6" s="137"/>
      <c r="J6" s="138"/>
    </row>
    <row r="7" spans="2:10" x14ac:dyDescent="0.25">
      <c r="B7" s="139"/>
      <c r="C7" s="140"/>
      <c r="D7" s="140"/>
      <c r="E7" s="140"/>
      <c r="F7" s="140"/>
      <c r="G7" s="140"/>
      <c r="H7" s="140"/>
      <c r="I7" s="140"/>
      <c r="J7" s="141"/>
    </row>
    <row r="8" spans="2:10" x14ac:dyDescent="0.25">
      <c r="B8" s="139"/>
      <c r="C8" s="140"/>
      <c r="D8" s="140"/>
      <c r="E8" s="140"/>
      <c r="F8" s="140"/>
      <c r="G8" s="140"/>
      <c r="H8" s="140"/>
      <c r="I8" s="140"/>
      <c r="J8" s="141"/>
    </row>
    <row r="9" spans="2:10" x14ac:dyDescent="0.25">
      <c r="B9" s="139"/>
      <c r="C9" s="140"/>
      <c r="D9" s="140"/>
      <c r="E9" s="140"/>
      <c r="F9" s="140"/>
      <c r="G9" s="140"/>
      <c r="H9" s="140"/>
      <c r="I9" s="140"/>
      <c r="J9" s="141"/>
    </row>
    <row r="10" spans="2:10" ht="36.75" customHeight="1" x14ac:dyDescent="0.25">
      <c r="B10" s="139"/>
      <c r="C10" s="140"/>
      <c r="D10" s="140"/>
      <c r="E10" s="140"/>
      <c r="F10" s="140"/>
      <c r="G10" s="140"/>
      <c r="H10" s="140"/>
      <c r="I10" s="140"/>
      <c r="J10" s="141"/>
    </row>
    <row r="11" spans="2:10" ht="0.75" customHeight="1" thickBot="1" x14ac:dyDescent="0.3">
      <c r="B11" s="139"/>
      <c r="C11" s="140"/>
      <c r="D11" s="140"/>
      <c r="E11" s="140"/>
      <c r="F11" s="140"/>
      <c r="G11" s="140"/>
      <c r="H11" s="140"/>
      <c r="I11" s="140"/>
      <c r="J11" s="141"/>
    </row>
    <row r="12" spans="2:10" ht="16.5" hidden="1" thickBot="1" x14ac:dyDescent="0.3">
      <c r="B12" s="139"/>
      <c r="C12" s="140"/>
      <c r="D12" s="140"/>
      <c r="E12" s="140"/>
      <c r="F12" s="140"/>
      <c r="G12" s="140"/>
      <c r="H12" s="140"/>
      <c r="I12" s="140"/>
      <c r="J12" s="141"/>
    </row>
    <row r="13" spans="2:10" ht="181.5" hidden="1" customHeight="1" thickBot="1" x14ac:dyDescent="0.3">
      <c r="B13" s="142"/>
      <c r="C13" s="143"/>
      <c r="D13" s="143"/>
      <c r="E13" s="143"/>
      <c r="F13" s="143"/>
      <c r="G13" s="143"/>
      <c r="H13" s="143"/>
      <c r="I13" s="143"/>
      <c r="J13" s="144"/>
    </row>
    <row r="14" spans="2:10" ht="113.45" customHeight="1" x14ac:dyDescent="0.25">
      <c r="B14" s="119" t="s">
        <v>40</v>
      </c>
      <c r="C14" s="169"/>
      <c r="D14" s="169"/>
      <c r="E14" s="169"/>
      <c r="F14" s="169"/>
      <c r="G14" s="169"/>
      <c r="H14" s="169"/>
      <c r="I14" s="169"/>
      <c r="J14" s="169"/>
    </row>
    <row r="15" spans="2:10" ht="16.5" thickBot="1" x14ac:dyDescent="0.3"/>
    <row r="16" spans="2:10" x14ac:dyDescent="0.25">
      <c r="B16" s="105" t="s">
        <v>37</v>
      </c>
      <c r="C16" s="106"/>
      <c r="D16" s="106"/>
      <c r="E16" s="106"/>
      <c r="F16" s="106"/>
      <c r="G16" s="106"/>
      <c r="H16" s="106"/>
      <c r="I16" s="106"/>
      <c r="J16" s="107"/>
    </row>
    <row r="17" spans="2:10" ht="16.5" thickBot="1" x14ac:dyDescent="0.3">
      <c r="B17" s="150"/>
      <c r="C17" s="151"/>
      <c r="D17" s="151"/>
      <c r="E17" s="151"/>
      <c r="F17" s="151"/>
      <c r="G17" s="151"/>
      <c r="H17" s="151"/>
      <c r="I17" s="151"/>
      <c r="J17" s="152"/>
    </row>
    <row r="18" spans="2:10" ht="16.5" thickBot="1" x14ac:dyDescent="0.3">
      <c r="B18" s="153" t="s">
        <v>8</v>
      </c>
      <c r="C18" s="34" t="s">
        <v>42</v>
      </c>
      <c r="D18" s="34"/>
      <c r="E18" s="155" t="str">
        <f>$D$3</f>
        <v>ANTIFUNGALS</v>
      </c>
      <c r="F18" s="156"/>
      <c r="G18" s="150" t="s">
        <v>7</v>
      </c>
      <c r="H18" s="152"/>
      <c r="I18" s="157" t="str">
        <f>$H$3</f>
        <v>November 4-5, 2026</v>
      </c>
      <c r="J18" s="158"/>
    </row>
    <row r="19" spans="2:10" ht="16.5" thickBot="1" x14ac:dyDescent="0.3">
      <c r="B19" s="153"/>
      <c r="C19" s="35" t="s">
        <v>43</v>
      </c>
      <c r="D19" s="35"/>
      <c r="E19" s="159" t="str">
        <f>$D$4</f>
        <v>N/A</v>
      </c>
      <c r="F19" s="160"/>
      <c r="G19" s="161" t="s">
        <v>29</v>
      </c>
      <c r="H19" s="162"/>
      <c r="I19" s="163">
        <f>$H$4</f>
        <v>46321</v>
      </c>
      <c r="J19" s="164"/>
    </row>
    <row r="20" spans="2:10" ht="29.25" customHeight="1" thickBot="1" x14ac:dyDescent="0.3">
      <c r="B20" s="153"/>
      <c r="C20" s="36" t="s">
        <v>0</v>
      </c>
      <c r="D20" s="37" t="s">
        <v>1</v>
      </c>
      <c r="E20" s="37" t="s">
        <v>2</v>
      </c>
      <c r="F20" s="37" t="s">
        <v>3</v>
      </c>
      <c r="G20" s="38" t="s">
        <v>4</v>
      </c>
      <c r="H20" s="105" t="s">
        <v>31</v>
      </c>
      <c r="I20" s="106"/>
      <c r="J20" s="107"/>
    </row>
    <row r="21" spans="2:10" ht="16.5" thickBot="1" x14ac:dyDescent="0.3">
      <c r="B21" s="154"/>
      <c r="C21" s="39"/>
      <c r="D21" s="40"/>
      <c r="E21" s="40"/>
      <c r="F21" s="40"/>
      <c r="G21" s="41"/>
      <c r="H21" s="150"/>
      <c r="I21" s="151"/>
      <c r="J21" s="152"/>
    </row>
    <row r="22" spans="2:10" ht="79.5" thickBot="1" x14ac:dyDescent="0.3">
      <c r="B22" s="2" t="s">
        <v>9</v>
      </c>
      <c r="C22" s="90" t="s">
        <v>17</v>
      </c>
      <c r="D22" s="90" t="s">
        <v>10</v>
      </c>
      <c r="E22" s="90" t="s">
        <v>32</v>
      </c>
      <c r="F22" s="42" t="s">
        <v>20</v>
      </c>
      <c r="G22" s="43" t="s">
        <v>21</v>
      </c>
      <c r="H22" s="42" t="s">
        <v>22</v>
      </c>
      <c r="I22" s="44" t="s">
        <v>18</v>
      </c>
      <c r="J22" s="45" t="s">
        <v>19</v>
      </c>
    </row>
    <row r="23" spans="2:10" ht="16.149999999999999" customHeight="1" thickBot="1" x14ac:dyDescent="0.3">
      <c r="B23" s="145"/>
      <c r="C23" s="146"/>
      <c r="D23" s="146"/>
      <c r="E23" s="146"/>
      <c r="F23" s="146"/>
      <c r="G23" s="146"/>
      <c r="H23" s="146"/>
      <c r="I23" s="146"/>
      <c r="J23" s="146"/>
    </row>
    <row r="24" spans="2:10" x14ac:dyDescent="0.25">
      <c r="B24" s="117" t="s">
        <v>12</v>
      </c>
      <c r="C24" s="61" t="s">
        <v>54</v>
      </c>
      <c r="D24" s="48" t="s">
        <v>48</v>
      </c>
      <c r="E24" s="48" t="s">
        <v>46</v>
      </c>
      <c r="F24" s="74"/>
      <c r="G24" s="72"/>
      <c r="H24" s="74"/>
      <c r="I24" s="75" t="str">
        <f>IF(NOT(ISBLANK(H24)),F24-H24,"")</f>
        <v/>
      </c>
      <c r="J24" s="76" t="str">
        <f>IF(NOT(ISBLANK(H24)),((1+G24)*F24-H24), "")</f>
        <v/>
      </c>
    </row>
    <row r="25" spans="2:10" ht="16.5" thickBot="1" x14ac:dyDescent="0.3">
      <c r="B25" s="118"/>
      <c r="C25" s="62" t="s">
        <v>55</v>
      </c>
      <c r="D25" s="49" t="s">
        <v>49</v>
      </c>
      <c r="E25" s="49" t="s">
        <v>46</v>
      </c>
      <c r="F25" s="6" t="str">
        <f>IF(NOT(ISBLANK(F24)),F24,"")</f>
        <v/>
      </c>
      <c r="G25" s="73"/>
      <c r="H25" s="6" t="str">
        <f>IF(NOT(ISBLANK(H24)),H24,"")</f>
        <v/>
      </c>
      <c r="I25" s="77" t="str">
        <f>IFERROR(F25-H25, "")</f>
        <v/>
      </c>
      <c r="J25" s="78" t="str">
        <f>IFERROR(((1+G25)*F25-H25), "")</f>
        <v/>
      </c>
    </row>
    <row r="26" spans="2:10" ht="16.5" thickBot="1" x14ac:dyDescent="0.3">
      <c r="D26" s="80"/>
      <c r="E26" s="80"/>
      <c r="F26" s="50"/>
      <c r="G26" s="147" t="s">
        <v>28</v>
      </c>
      <c r="H26" s="148"/>
      <c r="I26" s="148"/>
      <c r="J26" s="149"/>
    </row>
    <row r="27" spans="2:10" ht="16.5" thickBot="1" x14ac:dyDescent="0.3">
      <c r="D27" s="80"/>
      <c r="E27" s="80"/>
      <c r="F27" s="50"/>
    </row>
    <row r="28" spans="2:10" x14ac:dyDescent="0.25">
      <c r="B28" s="105" t="str">
        <f>$B$16</f>
        <v>Additional Discount Program Appendix  – Newly Approved Drug</v>
      </c>
      <c r="C28" s="106"/>
      <c r="D28" s="106"/>
      <c r="E28" s="106"/>
      <c r="F28" s="106"/>
      <c r="G28" s="106"/>
      <c r="H28" s="106"/>
      <c r="I28" s="106"/>
      <c r="J28" s="107"/>
    </row>
    <row r="29" spans="2:10" ht="16.5" thickBot="1" x14ac:dyDescent="0.3">
      <c r="B29" s="150"/>
      <c r="C29" s="151"/>
      <c r="D29" s="151"/>
      <c r="E29" s="151"/>
      <c r="F29" s="151"/>
      <c r="G29" s="151"/>
      <c r="H29" s="151"/>
      <c r="I29" s="151"/>
      <c r="J29" s="152"/>
    </row>
    <row r="30" spans="2:10" ht="16.5" thickBot="1" x14ac:dyDescent="0.3">
      <c r="B30" s="153" t="s">
        <v>13</v>
      </c>
      <c r="C30" s="34" t="s">
        <v>42</v>
      </c>
      <c r="D30" s="34"/>
      <c r="E30" s="155" t="str">
        <f>$D$3</f>
        <v>ANTIFUNGALS</v>
      </c>
      <c r="F30" s="156"/>
      <c r="G30" s="150" t="s">
        <v>7</v>
      </c>
      <c r="H30" s="152"/>
      <c r="I30" s="157" t="str">
        <f>$H$3</f>
        <v>November 4-5, 2026</v>
      </c>
      <c r="J30" s="158"/>
    </row>
    <row r="31" spans="2:10" ht="16.149999999999999" customHeight="1" thickBot="1" x14ac:dyDescent="0.3">
      <c r="B31" s="153"/>
      <c r="C31" s="35" t="s">
        <v>43</v>
      </c>
      <c r="D31" s="35"/>
      <c r="E31" s="159" t="str">
        <f>$D$4</f>
        <v>N/A</v>
      </c>
      <c r="F31" s="160"/>
      <c r="G31" s="161" t="s">
        <v>29</v>
      </c>
      <c r="H31" s="162"/>
      <c r="I31" s="163">
        <f>$H$4</f>
        <v>46321</v>
      </c>
      <c r="J31" s="164"/>
    </row>
    <row r="32" spans="2:10" ht="16.5" thickBot="1" x14ac:dyDescent="0.3">
      <c r="B32" s="153"/>
      <c r="C32" s="36" t="s">
        <v>0</v>
      </c>
      <c r="D32" s="37" t="s">
        <v>1</v>
      </c>
      <c r="E32" s="37" t="s">
        <v>2</v>
      </c>
      <c r="F32" s="37" t="s">
        <v>3</v>
      </c>
      <c r="G32" s="38" t="str">
        <f>$G$20</f>
        <v>Package Size</v>
      </c>
      <c r="H32" s="105" t="s">
        <v>31</v>
      </c>
      <c r="I32" s="106"/>
      <c r="J32" s="107"/>
    </row>
    <row r="33" spans="2:10" ht="16.5" thickBot="1" x14ac:dyDescent="0.3">
      <c r="B33" s="154"/>
      <c r="C33" s="39"/>
      <c r="D33" s="40"/>
      <c r="E33" s="40"/>
      <c r="F33" s="40"/>
      <c r="G33" s="41"/>
      <c r="H33" s="150"/>
      <c r="I33" s="151"/>
      <c r="J33" s="152"/>
    </row>
    <row r="34" spans="2:10" ht="79.5" thickBot="1" x14ac:dyDescent="0.3">
      <c r="B34" s="2" t="s">
        <v>9</v>
      </c>
      <c r="C34" s="90" t="s">
        <v>17</v>
      </c>
      <c r="D34" s="90" t="s">
        <v>10</v>
      </c>
      <c r="E34" s="90" t="s">
        <v>32</v>
      </c>
      <c r="F34" s="42" t="s">
        <v>20</v>
      </c>
      <c r="G34" s="43" t="s">
        <v>21</v>
      </c>
      <c r="H34" s="42" t="s">
        <v>22</v>
      </c>
      <c r="I34" s="44" t="s">
        <v>18</v>
      </c>
      <c r="J34" s="45" t="s">
        <v>19</v>
      </c>
    </row>
    <row r="35" spans="2:10" ht="16.5" thickBot="1" x14ac:dyDescent="0.3">
      <c r="B35" s="145" t="str">
        <f>IF(B23="","",$B$23)</f>
        <v/>
      </c>
      <c r="C35" s="146"/>
      <c r="D35" s="146"/>
      <c r="E35" s="146"/>
      <c r="F35" s="146"/>
      <c r="G35" s="146"/>
      <c r="H35" s="146"/>
      <c r="I35" s="146"/>
      <c r="J35" s="146"/>
    </row>
    <row r="36" spans="2:10" x14ac:dyDescent="0.25">
      <c r="B36" s="117" t="s">
        <v>12</v>
      </c>
      <c r="C36" s="91" t="str">
        <f>C$24</f>
        <v>271AFNAG1T21M</v>
      </c>
      <c r="D36" s="46" t="str">
        <f>D$24</f>
        <v>Tier 2</v>
      </c>
      <c r="E36" s="46" t="str">
        <f>E$24</f>
        <v>1 or more</v>
      </c>
      <c r="F36" s="74"/>
      <c r="G36" s="72"/>
      <c r="H36" s="74"/>
      <c r="I36" s="75" t="str">
        <f>IF(NOT(ISBLANK(H36)),F36-H36,"")</f>
        <v/>
      </c>
      <c r="J36" s="76" t="str">
        <f>IF(NOT(ISBLANK(H36)),((1+G36)*F36-H36), "")</f>
        <v/>
      </c>
    </row>
    <row r="37" spans="2:10" ht="16.5" thickBot="1" x14ac:dyDescent="0.3">
      <c r="B37" s="118"/>
      <c r="C37" s="92" t="str">
        <f>C$25</f>
        <v>271AFNAG1T31M</v>
      </c>
      <c r="D37" s="47" t="str">
        <f>D$25</f>
        <v xml:space="preserve">Tier 3 </v>
      </c>
      <c r="E37" s="47" t="str">
        <f>E$25</f>
        <v>1 or more</v>
      </c>
      <c r="F37" s="6" t="str">
        <f>IF(NOT(ISBLANK(F36)),F36,"")</f>
        <v/>
      </c>
      <c r="G37" s="73"/>
      <c r="H37" s="6" t="str">
        <f>IF(NOT(ISBLANK(H36)),H36,"")</f>
        <v/>
      </c>
      <c r="I37" s="77" t="str">
        <f>IFERROR(F37-H37, "")</f>
        <v/>
      </c>
      <c r="J37" s="78" t="str">
        <f>IFERROR(((1+G37)*F37-H37), "")</f>
        <v/>
      </c>
    </row>
    <row r="38" spans="2:10" ht="16.5" thickBot="1" x14ac:dyDescent="0.3">
      <c r="D38" s="80"/>
      <c r="E38" s="80"/>
      <c r="F38" s="50"/>
      <c r="G38" s="147" t="s">
        <v>28</v>
      </c>
      <c r="H38" s="148"/>
      <c r="I38" s="148"/>
      <c r="J38" s="149"/>
    </row>
    <row r="39" spans="2:10" ht="16.5" thickBot="1" x14ac:dyDescent="0.3"/>
    <row r="40" spans="2:10" x14ac:dyDescent="0.25">
      <c r="B40" s="105" t="str">
        <f>$B$16</f>
        <v>Additional Discount Program Appendix  – Newly Approved Drug</v>
      </c>
      <c r="C40" s="106"/>
      <c r="D40" s="106"/>
      <c r="E40" s="106"/>
      <c r="F40" s="106"/>
      <c r="G40" s="106"/>
      <c r="H40" s="106"/>
      <c r="I40" s="106"/>
      <c r="J40" s="107"/>
    </row>
    <row r="41" spans="2:10" ht="16.149999999999999" customHeight="1" thickBot="1" x14ac:dyDescent="0.3">
      <c r="B41" s="150"/>
      <c r="C41" s="151"/>
      <c r="D41" s="151"/>
      <c r="E41" s="151"/>
      <c r="F41" s="151"/>
      <c r="G41" s="151"/>
      <c r="H41" s="151"/>
      <c r="I41" s="151"/>
      <c r="J41" s="152"/>
    </row>
    <row r="42" spans="2:10" ht="16.5" thickBot="1" x14ac:dyDescent="0.3">
      <c r="B42" s="153" t="s">
        <v>14</v>
      </c>
      <c r="C42" s="34" t="s">
        <v>42</v>
      </c>
      <c r="D42" s="34"/>
      <c r="E42" s="155" t="str">
        <f>$D$3</f>
        <v>ANTIFUNGALS</v>
      </c>
      <c r="F42" s="156"/>
      <c r="G42" s="150" t="s">
        <v>7</v>
      </c>
      <c r="H42" s="152"/>
      <c r="I42" s="157" t="str">
        <f>$H$3</f>
        <v>November 4-5, 2026</v>
      </c>
      <c r="J42" s="158"/>
    </row>
    <row r="43" spans="2:10" ht="16.5" thickBot="1" x14ac:dyDescent="0.3">
      <c r="B43" s="153"/>
      <c r="C43" s="35" t="s">
        <v>43</v>
      </c>
      <c r="D43" s="35"/>
      <c r="E43" s="159" t="str">
        <f>$D$4</f>
        <v>N/A</v>
      </c>
      <c r="F43" s="160"/>
      <c r="G43" s="161" t="s">
        <v>29</v>
      </c>
      <c r="H43" s="162"/>
      <c r="I43" s="163">
        <f>$H$4</f>
        <v>46321</v>
      </c>
      <c r="J43" s="164"/>
    </row>
    <row r="44" spans="2:10" ht="16.5" thickBot="1" x14ac:dyDescent="0.3">
      <c r="B44" s="153"/>
      <c r="C44" s="36" t="s">
        <v>0</v>
      </c>
      <c r="D44" s="37" t="s">
        <v>1</v>
      </c>
      <c r="E44" s="37" t="s">
        <v>2</v>
      </c>
      <c r="F44" s="37" t="s">
        <v>3</v>
      </c>
      <c r="G44" s="38" t="str">
        <f>$G$20</f>
        <v>Package Size</v>
      </c>
      <c r="H44" s="105" t="s">
        <v>31</v>
      </c>
      <c r="I44" s="106"/>
      <c r="J44" s="107"/>
    </row>
    <row r="45" spans="2:10" ht="16.5" thickBot="1" x14ac:dyDescent="0.3">
      <c r="B45" s="154"/>
      <c r="C45" s="39"/>
      <c r="D45" s="40"/>
      <c r="E45" s="40"/>
      <c r="F45" s="40"/>
      <c r="G45" s="41"/>
      <c r="H45" s="150"/>
      <c r="I45" s="151"/>
      <c r="J45" s="152"/>
    </row>
    <row r="46" spans="2:10" ht="79.5" thickBot="1" x14ac:dyDescent="0.3">
      <c r="B46" s="2" t="s">
        <v>9</v>
      </c>
      <c r="C46" s="90" t="s">
        <v>17</v>
      </c>
      <c r="D46" s="90" t="s">
        <v>10</v>
      </c>
      <c r="E46" s="90" t="s">
        <v>32</v>
      </c>
      <c r="F46" s="42" t="s">
        <v>20</v>
      </c>
      <c r="G46" s="43" t="s">
        <v>21</v>
      </c>
      <c r="H46" s="42" t="s">
        <v>22</v>
      </c>
      <c r="I46" s="44" t="s">
        <v>18</v>
      </c>
      <c r="J46" s="45" t="s">
        <v>19</v>
      </c>
    </row>
    <row r="47" spans="2:10" ht="16.5" customHeight="1" thickBot="1" x14ac:dyDescent="0.3">
      <c r="B47" s="145" t="str">
        <f>IF(B35="","",$B$23)</f>
        <v/>
      </c>
      <c r="C47" s="146"/>
      <c r="D47" s="146"/>
      <c r="E47" s="146"/>
      <c r="F47" s="146"/>
      <c r="G47" s="146"/>
      <c r="H47" s="146"/>
      <c r="I47" s="146"/>
      <c r="J47" s="146"/>
    </row>
    <row r="48" spans="2:10" x14ac:dyDescent="0.25">
      <c r="B48" s="117" t="s">
        <v>12</v>
      </c>
      <c r="C48" s="91" t="str">
        <f>C$24</f>
        <v>271AFNAG1T21M</v>
      </c>
      <c r="D48" s="46" t="str">
        <f>D$24</f>
        <v>Tier 2</v>
      </c>
      <c r="E48" s="46" t="str">
        <f>E$24</f>
        <v>1 or more</v>
      </c>
      <c r="F48" s="74"/>
      <c r="G48" s="72"/>
      <c r="H48" s="74"/>
      <c r="I48" s="75" t="str">
        <f>IF(NOT(ISBLANK(H48)),F48-H48,"")</f>
        <v/>
      </c>
      <c r="J48" s="76" t="str">
        <f>IF(NOT(ISBLANK(H48)),((1+G48)*F48-H48), "")</f>
        <v/>
      </c>
    </row>
    <row r="49" spans="2:10" ht="16.5" thickBot="1" x14ac:dyDescent="0.3">
      <c r="B49" s="118"/>
      <c r="C49" s="92" t="str">
        <f>C$25</f>
        <v>271AFNAG1T31M</v>
      </c>
      <c r="D49" s="47" t="str">
        <f>D$25</f>
        <v xml:space="preserve">Tier 3 </v>
      </c>
      <c r="E49" s="47" t="str">
        <f>E$25</f>
        <v>1 or more</v>
      </c>
      <c r="F49" s="6" t="str">
        <f>IF(NOT(ISBLANK(F48)),F48,"")</f>
        <v/>
      </c>
      <c r="G49" s="73"/>
      <c r="H49" s="6" t="str">
        <f>IF(NOT(ISBLANK(H48)),H48,"")</f>
        <v/>
      </c>
      <c r="I49" s="77" t="str">
        <f>IFERROR(F49-H49, "")</f>
        <v/>
      </c>
      <c r="J49" s="78" t="str">
        <f>IFERROR(((1+G49)*F49-H49), "")</f>
        <v/>
      </c>
    </row>
    <row r="50" spans="2:10" ht="16.5" customHeight="1" thickBot="1" x14ac:dyDescent="0.3">
      <c r="D50" s="80"/>
      <c r="E50" s="80"/>
      <c r="F50" s="50"/>
      <c r="G50" s="147" t="s">
        <v>28</v>
      </c>
      <c r="H50" s="148"/>
      <c r="I50" s="148"/>
      <c r="J50" s="149"/>
    </row>
    <row r="51" spans="2:10" ht="16.149999999999999" customHeight="1" thickBot="1" x14ac:dyDescent="0.3"/>
    <row r="52" spans="2:10" x14ac:dyDescent="0.25">
      <c r="B52" s="105" t="str">
        <f>$B$16</f>
        <v>Additional Discount Program Appendix  – Newly Approved Drug</v>
      </c>
      <c r="C52" s="106"/>
      <c r="D52" s="106"/>
      <c r="E52" s="106"/>
      <c r="F52" s="106"/>
      <c r="G52" s="106"/>
      <c r="H52" s="106"/>
      <c r="I52" s="106"/>
      <c r="J52" s="107"/>
    </row>
    <row r="53" spans="2:10" ht="16.5" thickBot="1" x14ac:dyDescent="0.3">
      <c r="B53" s="150"/>
      <c r="C53" s="151"/>
      <c r="D53" s="151"/>
      <c r="E53" s="151"/>
      <c r="F53" s="151"/>
      <c r="G53" s="151"/>
      <c r="H53" s="151"/>
      <c r="I53" s="151"/>
      <c r="J53" s="152"/>
    </row>
    <row r="54" spans="2:10" ht="16.5" thickBot="1" x14ac:dyDescent="0.3">
      <c r="B54" s="153" t="s">
        <v>15</v>
      </c>
      <c r="C54" s="34" t="s">
        <v>42</v>
      </c>
      <c r="D54" s="34"/>
      <c r="E54" s="155" t="str">
        <f>$D$3</f>
        <v>ANTIFUNGALS</v>
      </c>
      <c r="F54" s="156"/>
      <c r="G54" s="150" t="s">
        <v>7</v>
      </c>
      <c r="H54" s="152"/>
      <c r="I54" s="157" t="str">
        <f>$H$3</f>
        <v>November 4-5, 2026</v>
      </c>
      <c r="J54" s="158"/>
    </row>
    <row r="55" spans="2:10" ht="16.5" thickBot="1" x14ac:dyDescent="0.3">
      <c r="B55" s="153"/>
      <c r="C55" s="35" t="s">
        <v>43</v>
      </c>
      <c r="D55" s="35"/>
      <c r="E55" s="159" t="str">
        <f>$D$4</f>
        <v>N/A</v>
      </c>
      <c r="F55" s="160"/>
      <c r="G55" s="161" t="s">
        <v>29</v>
      </c>
      <c r="H55" s="162"/>
      <c r="I55" s="163">
        <f>$H$4</f>
        <v>46321</v>
      </c>
      <c r="J55" s="164"/>
    </row>
    <row r="56" spans="2:10" ht="16.5" thickBot="1" x14ac:dyDescent="0.3">
      <c r="B56" s="153"/>
      <c r="C56" s="36" t="s">
        <v>0</v>
      </c>
      <c r="D56" s="37" t="s">
        <v>1</v>
      </c>
      <c r="E56" s="37" t="s">
        <v>2</v>
      </c>
      <c r="F56" s="37" t="s">
        <v>3</v>
      </c>
      <c r="G56" s="38" t="str">
        <f>$G$20</f>
        <v>Package Size</v>
      </c>
      <c r="H56" s="105" t="s">
        <v>31</v>
      </c>
      <c r="I56" s="106"/>
      <c r="J56" s="107"/>
    </row>
    <row r="57" spans="2:10" ht="16.5" thickBot="1" x14ac:dyDescent="0.3">
      <c r="B57" s="154"/>
      <c r="C57" s="39"/>
      <c r="D57" s="40"/>
      <c r="E57" s="40"/>
      <c r="F57" s="40"/>
      <c r="G57" s="41"/>
      <c r="H57" s="150"/>
      <c r="I57" s="151"/>
      <c r="J57" s="152"/>
    </row>
    <row r="58" spans="2:10" ht="79.5" thickBot="1" x14ac:dyDescent="0.3">
      <c r="B58" s="2" t="s">
        <v>9</v>
      </c>
      <c r="C58" s="90" t="s">
        <v>17</v>
      </c>
      <c r="D58" s="90" t="s">
        <v>10</v>
      </c>
      <c r="E58" s="90" t="s">
        <v>32</v>
      </c>
      <c r="F58" s="42" t="s">
        <v>20</v>
      </c>
      <c r="G58" s="43" t="s">
        <v>21</v>
      </c>
      <c r="H58" s="42" t="s">
        <v>22</v>
      </c>
      <c r="I58" s="44" t="s">
        <v>18</v>
      </c>
      <c r="J58" s="45" t="s">
        <v>19</v>
      </c>
    </row>
    <row r="59" spans="2:10" ht="16.149999999999999" customHeight="1" thickBot="1" x14ac:dyDescent="0.3">
      <c r="B59" s="145" t="str">
        <f>IF(B47="","",$B$23)</f>
        <v/>
      </c>
      <c r="C59" s="146"/>
      <c r="D59" s="146"/>
      <c r="E59" s="146"/>
      <c r="F59" s="146"/>
      <c r="G59" s="146"/>
      <c r="H59" s="146"/>
      <c r="I59" s="146"/>
      <c r="J59" s="146"/>
    </row>
    <row r="60" spans="2:10" x14ac:dyDescent="0.25">
      <c r="B60" s="117" t="s">
        <v>12</v>
      </c>
      <c r="C60" s="91" t="str">
        <f>C$24</f>
        <v>271AFNAG1T21M</v>
      </c>
      <c r="D60" s="46" t="str">
        <f>D$24</f>
        <v>Tier 2</v>
      </c>
      <c r="E60" s="46" t="str">
        <f>E$24</f>
        <v>1 or more</v>
      </c>
      <c r="F60" s="74"/>
      <c r="G60" s="72"/>
      <c r="H60" s="74"/>
      <c r="I60" s="75" t="str">
        <f>IF(NOT(ISBLANK(H60)),F60-H60,"")</f>
        <v/>
      </c>
      <c r="J60" s="76" t="str">
        <f>IF(NOT(ISBLANK(H60)),((1+G60)*F60-H60), "")</f>
        <v/>
      </c>
    </row>
    <row r="61" spans="2:10" ht="16.5" thickBot="1" x14ac:dyDescent="0.3">
      <c r="B61" s="118"/>
      <c r="C61" s="92" t="str">
        <f>C$25</f>
        <v>271AFNAG1T31M</v>
      </c>
      <c r="D61" s="47" t="str">
        <f>D$25</f>
        <v xml:space="preserve">Tier 3 </v>
      </c>
      <c r="E61" s="47" t="str">
        <f>E$25</f>
        <v>1 or more</v>
      </c>
      <c r="F61" s="6" t="str">
        <f>IF(NOT(ISBLANK(F60)),F60,"")</f>
        <v/>
      </c>
      <c r="G61" s="73"/>
      <c r="H61" s="6" t="str">
        <f>IF(NOT(ISBLANK(H60)),H60,"")</f>
        <v/>
      </c>
      <c r="I61" s="77" t="str">
        <f>IFERROR(F61-H61, "")</f>
        <v/>
      </c>
      <c r="J61" s="78" t="str">
        <f>IFERROR(((1+G61)*F61-H61), "")</f>
        <v/>
      </c>
    </row>
    <row r="62" spans="2:10" ht="16.5" customHeight="1" thickBot="1" x14ac:dyDescent="0.3">
      <c r="D62" s="80"/>
      <c r="E62" s="80"/>
      <c r="F62" s="50"/>
      <c r="G62" s="147" t="s">
        <v>28</v>
      </c>
      <c r="H62" s="148"/>
      <c r="I62" s="148"/>
      <c r="J62" s="149"/>
    </row>
    <row r="64" spans="2:10" x14ac:dyDescent="0.25">
      <c r="B64" s="105" t="str">
        <f>$B$16</f>
        <v>Additional Discount Program Appendix  – Newly Approved Drug</v>
      </c>
      <c r="C64" s="106"/>
      <c r="D64" s="106"/>
      <c r="E64" s="106"/>
      <c r="F64" s="106"/>
      <c r="G64" s="106"/>
      <c r="H64" s="106"/>
      <c r="I64" s="106"/>
      <c r="J64" s="107"/>
    </row>
    <row r="65" spans="2:10" ht="16.5" thickBot="1" x14ac:dyDescent="0.3">
      <c r="B65" s="150"/>
      <c r="C65" s="151"/>
      <c r="D65" s="151"/>
      <c r="E65" s="151"/>
      <c r="F65" s="151"/>
      <c r="G65" s="151"/>
      <c r="H65" s="151"/>
      <c r="I65" s="151"/>
      <c r="J65" s="152"/>
    </row>
    <row r="66" spans="2:10" ht="16.5" thickBot="1" x14ac:dyDescent="0.3">
      <c r="B66" s="153" t="s">
        <v>16</v>
      </c>
      <c r="C66" s="34" t="s">
        <v>42</v>
      </c>
      <c r="D66" s="34"/>
      <c r="E66" s="155" t="str">
        <f>$D$3</f>
        <v>ANTIFUNGALS</v>
      </c>
      <c r="F66" s="156"/>
      <c r="G66" s="150" t="s">
        <v>7</v>
      </c>
      <c r="H66" s="152"/>
      <c r="I66" s="157" t="str">
        <f>$H$3</f>
        <v>November 4-5, 2026</v>
      </c>
      <c r="J66" s="158"/>
    </row>
    <row r="67" spans="2:10" ht="16.5" thickBot="1" x14ac:dyDescent="0.3">
      <c r="B67" s="153"/>
      <c r="C67" s="35" t="s">
        <v>43</v>
      </c>
      <c r="D67" s="35"/>
      <c r="E67" s="159" t="str">
        <f>$D$4</f>
        <v>N/A</v>
      </c>
      <c r="F67" s="160"/>
      <c r="G67" s="161" t="s">
        <v>29</v>
      </c>
      <c r="H67" s="162"/>
      <c r="I67" s="163">
        <f>$H$4</f>
        <v>46321</v>
      </c>
      <c r="J67" s="164"/>
    </row>
    <row r="68" spans="2:10" ht="16.5" thickBot="1" x14ac:dyDescent="0.3">
      <c r="B68" s="153"/>
      <c r="C68" s="36" t="s">
        <v>0</v>
      </c>
      <c r="D68" s="37" t="s">
        <v>1</v>
      </c>
      <c r="E68" s="37" t="s">
        <v>2</v>
      </c>
      <c r="F68" s="37" t="s">
        <v>3</v>
      </c>
      <c r="G68" s="38" t="str">
        <f>$G$20</f>
        <v>Package Size</v>
      </c>
      <c r="H68" s="105" t="s">
        <v>31</v>
      </c>
      <c r="I68" s="106"/>
      <c r="J68" s="107"/>
    </row>
    <row r="69" spans="2:10" ht="16.149999999999999" customHeight="1" thickBot="1" x14ac:dyDescent="0.3">
      <c r="B69" s="154"/>
      <c r="C69" s="39"/>
      <c r="D69" s="40"/>
      <c r="E69" s="40"/>
      <c r="F69" s="40"/>
      <c r="G69" s="41"/>
      <c r="H69" s="150"/>
      <c r="I69" s="151"/>
      <c r="J69" s="152"/>
    </row>
    <row r="70" spans="2:10" ht="79.5" thickBot="1" x14ac:dyDescent="0.3">
      <c r="B70" s="2" t="s">
        <v>9</v>
      </c>
      <c r="C70" s="90" t="s">
        <v>17</v>
      </c>
      <c r="D70" s="90" t="s">
        <v>10</v>
      </c>
      <c r="E70" s="90" t="s">
        <v>32</v>
      </c>
      <c r="F70" s="42" t="s">
        <v>20</v>
      </c>
      <c r="G70" s="43" t="s">
        <v>21</v>
      </c>
      <c r="H70" s="42" t="s">
        <v>22</v>
      </c>
      <c r="I70" s="44" t="s">
        <v>18</v>
      </c>
      <c r="J70" s="45" t="s">
        <v>19</v>
      </c>
    </row>
    <row r="71" spans="2:10" ht="16.5" customHeight="1" thickBot="1" x14ac:dyDescent="0.3">
      <c r="B71" s="145" t="str">
        <f>IF(B59="","",$B$23)</f>
        <v/>
      </c>
      <c r="C71" s="146"/>
      <c r="D71" s="146"/>
      <c r="E71" s="146"/>
      <c r="F71" s="146"/>
      <c r="G71" s="146"/>
      <c r="H71" s="146"/>
      <c r="I71" s="146"/>
      <c r="J71" s="146"/>
    </row>
    <row r="72" spans="2:10" x14ac:dyDescent="0.25">
      <c r="B72" s="117" t="s">
        <v>12</v>
      </c>
      <c r="C72" s="91" t="str">
        <f>C$24</f>
        <v>271AFNAG1T21M</v>
      </c>
      <c r="D72" s="46" t="str">
        <f>D$24</f>
        <v>Tier 2</v>
      </c>
      <c r="E72" s="46" t="str">
        <f>E$24</f>
        <v>1 or more</v>
      </c>
      <c r="F72" s="74"/>
      <c r="G72" s="72"/>
      <c r="H72" s="74"/>
      <c r="I72" s="75" t="str">
        <f>IF(NOT(ISBLANK(H72)),F72-H72,"")</f>
        <v/>
      </c>
      <c r="J72" s="76" t="str">
        <f>IF(NOT(ISBLANK(H72)),((1+G72)*F72-H72), "")</f>
        <v/>
      </c>
    </row>
    <row r="73" spans="2:10" ht="16.5" thickBot="1" x14ac:dyDescent="0.3">
      <c r="B73" s="118"/>
      <c r="C73" s="92" t="str">
        <f>C$25</f>
        <v>271AFNAG1T31M</v>
      </c>
      <c r="D73" s="47" t="str">
        <f>D$25</f>
        <v xml:space="preserve">Tier 3 </v>
      </c>
      <c r="E73" s="47" t="str">
        <f>E$25</f>
        <v>1 or more</v>
      </c>
      <c r="F73" s="6" t="str">
        <f>IF(NOT(ISBLANK(F72)),F72,"")</f>
        <v/>
      </c>
      <c r="G73" s="73"/>
      <c r="H73" s="6" t="str">
        <f>IF(NOT(ISBLANK(H72)),H72,"")</f>
        <v/>
      </c>
      <c r="I73" s="77" t="str">
        <f>IFERROR(F73-H73, "")</f>
        <v/>
      </c>
      <c r="J73" s="78" t="str">
        <f>IFERROR(((1+G73)*F73-H73), "")</f>
        <v/>
      </c>
    </row>
    <row r="74" spans="2:10" ht="16.5" customHeight="1" thickBot="1" x14ac:dyDescent="0.3">
      <c r="D74" s="80"/>
      <c r="E74" s="80"/>
      <c r="F74" s="50"/>
      <c r="G74" s="147" t="s">
        <v>28</v>
      </c>
      <c r="H74" s="148"/>
      <c r="I74" s="148"/>
      <c r="J74" s="149"/>
    </row>
    <row r="75" spans="2:10" ht="16.5" thickBot="1" x14ac:dyDescent="0.3"/>
    <row r="76" spans="2:10" x14ac:dyDescent="0.25">
      <c r="B76" s="105" t="str">
        <f>$B$16</f>
        <v>Additional Discount Program Appendix  – Newly Approved Drug</v>
      </c>
      <c r="C76" s="106"/>
      <c r="D76" s="106"/>
      <c r="E76" s="106"/>
      <c r="F76" s="106"/>
      <c r="G76" s="106"/>
      <c r="H76" s="106"/>
      <c r="I76" s="106"/>
      <c r="J76" s="107"/>
    </row>
    <row r="77" spans="2:10" ht="16.5" thickBot="1" x14ac:dyDescent="0.3">
      <c r="B77" s="150"/>
      <c r="C77" s="151"/>
      <c r="D77" s="151"/>
      <c r="E77" s="151"/>
      <c r="F77" s="151"/>
      <c r="G77" s="151"/>
      <c r="H77" s="151"/>
      <c r="I77" s="151"/>
      <c r="J77" s="152"/>
    </row>
    <row r="78" spans="2:10" ht="16.5" thickBot="1" x14ac:dyDescent="0.3">
      <c r="B78" s="153" t="s">
        <v>23</v>
      </c>
      <c r="C78" s="34" t="s">
        <v>42</v>
      </c>
      <c r="D78" s="34"/>
      <c r="E78" s="155" t="str">
        <f>$D$3</f>
        <v>ANTIFUNGALS</v>
      </c>
      <c r="F78" s="156"/>
      <c r="G78" s="150" t="s">
        <v>7</v>
      </c>
      <c r="H78" s="152"/>
      <c r="I78" s="157" t="str">
        <f>$H$3</f>
        <v>November 4-5, 2026</v>
      </c>
      <c r="J78" s="158"/>
    </row>
    <row r="79" spans="2:10" ht="16.149999999999999" customHeight="1" thickBot="1" x14ac:dyDescent="0.3">
      <c r="B79" s="153"/>
      <c r="C79" s="35" t="s">
        <v>43</v>
      </c>
      <c r="D79" s="35"/>
      <c r="E79" s="159" t="str">
        <f>$D$4</f>
        <v>N/A</v>
      </c>
      <c r="F79" s="160"/>
      <c r="G79" s="161" t="s">
        <v>29</v>
      </c>
      <c r="H79" s="162"/>
      <c r="I79" s="163">
        <f>$H$4</f>
        <v>46321</v>
      </c>
      <c r="J79" s="164"/>
    </row>
    <row r="80" spans="2:10" ht="16.5" thickBot="1" x14ac:dyDescent="0.3">
      <c r="B80" s="153"/>
      <c r="C80" s="36" t="s">
        <v>0</v>
      </c>
      <c r="D80" s="37" t="s">
        <v>1</v>
      </c>
      <c r="E80" s="37" t="s">
        <v>2</v>
      </c>
      <c r="F80" s="37" t="s">
        <v>3</v>
      </c>
      <c r="G80" s="38" t="str">
        <f>$G$20</f>
        <v>Package Size</v>
      </c>
      <c r="H80" s="105" t="s">
        <v>31</v>
      </c>
      <c r="I80" s="106"/>
      <c r="J80" s="107"/>
    </row>
    <row r="81" spans="2:10" ht="16.5" thickBot="1" x14ac:dyDescent="0.3">
      <c r="B81" s="154"/>
      <c r="C81" s="39"/>
      <c r="D81" s="40"/>
      <c r="E81" s="40"/>
      <c r="F81" s="40"/>
      <c r="G81" s="41"/>
      <c r="H81" s="150"/>
      <c r="I81" s="151"/>
      <c r="J81" s="152"/>
    </row>
    <row r="82" spans="2:10" ht="79.5" thickBot="1" x14ac:dyDescent="0.3">
      <c r="B82" s="2" t="s">
        <v>9</v>
      </c>
      <c r="C82" s="90" t="s">
        <v>17</v>
      </c>
      <c r="D82" s="90" t="s">
        <v>10</v>
      </c>
      <c r="E82" s="90" t="s">
        <v>32</v>
      </c>
      <c r="F82" s="42" t="s">
        <v>20</v>
      </c>
      <c r="G82" s="43" t="s">
        <v>21</v>
      </c>
      <c r="H82" s="42" t="s">
        <v>22</v>
      </c>
      <c r="I82" s="44" t="s">
        <v>18</v>
      </c>
      <c r="J82" s="45" t="s">
        <v>19</v>
      </c>
    </row>
    <row r="83" spans="2:10" ht="16.5" customHeight="1" thickBot="1" x14ac:dyDescent="0.3">
      <c r="B83" s="145" t="str">
        <f>IF(B71="","",$B$23)</f>
        <v/>
      </c>
      <c r="C83" s="146"/>
      <c r="D83" s="146"/>
      <c r="E83" s="146"/>
      <c r="F83" s="146"/>
      <c r="G83" s="146"/>
      <c r="H83" s="146"/>
      <c r="I83" s="146"/>
      <c r="J83" s="146"/>
    </row>
    <row r="84" spans="2:10" x14ac:dyDescent="0.25">
      <c r="B84" s="117" t="s">
        <v>12</v>
      </c>
      <c r="C84" s="91" t="str">
        <f>C$24</f>
        <v>271AFNAG1T21M</v>
      </c>
      <c r="D84" s="46" t="str">
        <f>D$24</f>
        <v>Tier 2</v>
      </c>
      <c r="E84" s="46" t="str">
        <f>E$24</f>
        <v>1 or more</v>
      </c>
      <c r="F84" s="74"/>
      <c r="G84" s="72"/>
      <c r="H84" s="74"/>
      <c r="I84" s="75" t="str">
        <f>IF(NOT(ISBLANK(H84)),F84-H84,"")</f>
        <v/>
      </c>
      <c r="J84" s="76" t="str">
        <f>IF(NOT(ISBLANK(H84)),((1+G84)*F84-H84), "")</f>
        <v/>
      </c>
    </row>
    <row r="85" spans="2:10" ht="16.5" thickBot="1" x14ac:dyDescent="0.3">
      <c r="B85" s="118"/>
      <c r="C85" s="92" t="str">
        <f>C$25</f>
        <v>271AFNAG1T31M</v>
      </c>
      <c r="D85" s="47" t="str">
        <f>D$25</f>
        <v xml:space="preserve">Tier 3 </v>
      </c>
      <c r="E85" s="47" t="str">
        <f>E$25</f>
        <v>1 or more</v>
      </c>
      <c r="F85" s="6" t="str">
        <f>IF(NOT(ISBLANK(F84)),F84,"")</f>
        <v/>
      </c>
      <c r="G85" s="73"/>
      <c r="H85" s="6" t="str">
        <f>IF(NOT(ISBLANK(H84)),H84,"")</f>
        <v/>
      </c>
      <c r="I85" s="77" t="str">
        <f>IFERROR(F85-H85, "")</f>
        <v/>
      </c>
      <c r="J85" s="78" t="str">
        <f>IFERROR(((1+G85)*F85-H85), "")</f>
        <v/>
      </c>
    </row>
    <row r="86" spans="2:10" ht="16.5" customHeight="1" thickBot="1" x14ac:dyDescent="0.3">
      <c r="D86" s="80"/>
      <c r="E86" s="80"/>
      <c r="F86" s="50"/>
      <c r="G86" s="147" t="s">
        <v>28</v>
      </c>
      <c r="H86" s="148"/>
      <c r="I86" s="148"/>
      <c r="J86" s="149"/>
    </row>
    <row r="87" spans="2:10" ht="16.5" thickBot="1" x14ac:dyDescent="0.3"/>
    <row r="88" spans="2:10" x14ac:dyDescent="0.25">
      <c r="B88" s="105" t="str">
        <f>$B$16</f>
        <v>Additional Discount Program Appendix  – Newly Approved Drug</v>
      </c>
      <c r="C88" s="106"/>
      <c r="D88" s="106"/>
      <c r="E88" s="106"/>
      <c r="F88" s="106"/>
      <c r="G88" s="106"/>
      <c r="H88" s="106"/>
      <c r="I88" s="106"/>
      <c r="J88" s="107"/>
    </row>
    <row r="89" spans="2:10" ht="16.149999999999999" customHeight="1" thickBot="1" x14ac:dyDescent="0.3">
      <c r="B89" s="150"/>
      <c r="C89" s="151"/>
      <c r="D89" s="151"/>
      <c r="E89" s="151"/>
      <c r="F89" s="151"/>
      <c r="G89" s="151"/>
      <c r="H89" s="151"/>
      <c r="I89" s="151"/>
      <c r="J89" s="152"/>
    </row>
    <row r="90" spans="2:10" ht="16.5" thickBot="1" x14ac:dyDescent="0.3">
      <c r="B90" s="153" t="s">
        <v>24</v>
      </c>
      <c r="C90" s="34" t="s">
        <v>42</v>
      </c>
      <c r="D90" s="34"/>
      <c r="E90" s="155" t="str">
        <f>$D$3</f>
        <v>ANTIFUNGALS</v>
      </c>
      <c r="F90" s="156"/>
      <c r="G90" s="150" t="s">
        <v>7</v>
      </c>
      <c r="H90" s="152"/>
      <c r="I90" s="157" t="str">
        <f>$H$3</f>
        <v>November 4-5, 2026</v>
      </c>
      <c r="J90" s="158"/>
    </row>
    <row r="91" spans="2:10" ht="16.5" thickBot="1" x14ac:dyDescent="0.3">
      <c r="B91" s="153"/>
      <c r="C91" s="35" t="s">
        <v>43</v>
      </c>
      <c r="D91" s="35"/>
      <c r="E91" s="159" t="str">
        <f>$D$4</f>
        <v>N/A</v>
      </c>
      <c r="F91" s="160"/>
      <c r="G91" s="161" t="s">
        <v>29</v>
      </c>
      <c r="H91" s="162"/>
      <c r="I91" s="163">
        <f>$H$4</f>
        <v>46321</v>
      </c>
      <c r="J91" s="164"/>
    </row>
    <row r="92" spans="2:10" ht="16.5" thickBot="1" x14ac:dyDescent="0.3">
      <c r="B92" s="153"/>
      <c r="C92" s="36" t="s">
        <v>0</v>
      </c>
      <c r="D92" s="37" t="s">
        <v>1</v>
      </c>
      <c r="E92" s="37" t="s">
        <v>2</v>
      </c>
      <c r="F92" s="37" t="s">
        <v>3</v>
      </c>
      <c r="G92" s="38" t="str">
        <f>$G$20</f>
        <v>Package Size</v>
      </c>
      <c r="H92" s="105" t="s">
        <v>31</v>
      </c>
      <c r="I92" s="106"/>
      <c r="J92" s="107"/>
    </row>
    <row r="93" spans="2:10" ht="16.5" thickBot="1" x14ac:dyDescent="0.3">
      <c r="B93" s="154"/>
      <c r="C93" s="39"/>
      <c r="D93" s="40"/>
      <c r="E93" s="40"/>
      <c r="F93" s="40"/>
      <c r="G93" s="41"/>
      <c r="H93" s="150"/>
      <c r="I93" s="151"/>
      <c r="J93" s="152"/>
    </row>
    <row r="94" spans="2:10" ht="55.5" customHeight="1" thickBot="1" x14ac:dyDescent="0.3">
      <c r="B94" s="2" t="s">
        <v>9</v>
      </c>
      <c r="C94" s="90" t="s">
        <v>17</v>
      </c>
      <c r="D94" s="90" t="s">
        <v>10</v>
      </c>
      <c r="E94" s="90" t="s">
        <v>32</v>
      </c>
      <c r="F94" s="42" t="s">
        <v>20</v>
      </c>
      <c r="G94" s="43" t="s">
        <v>21</v>
      </c>
      <c r="H94" s="42" t="s">
        <v>22</v>
      </c>
      <c r="I94" s="44" t="s">
        <v>18</v>
      </c>
      <c r="J94" s="45" t="s">
        <v>19</v>
      </c>
    </row>
    <row r="95" spans="2:10" ht="16.5" customHeight="1" thickBot="1" x14ac:dyDescent="0.3">
      <c r="B95" s="145" t="str">
        <f>IF(B83="","",$B$23)</f>
        <v/>
      </c>
      <c r="C95" s="146"/>
      <c r="D95" s="146"/>
      <c r="E95" s="146"/>
      <c r="F95" s="146"/>
      <c r="G95" s="146"/>
      <c r="H95" s="146"/>
      <c r="I95" s="146"/>
      <c r="J95" s="146"/>
    </row>
    <row r="96" spans="2:10" x14ac:dyDescent="0.25">
      <c r="B96" s="117" t="s">
        <v>12</v>
      </c>
      <c r="C96" s="91" t="str">
        <f>C$24</f>
        <v>271AFNAG1T21M</v>
      </c>
      <c r="D96" s="46" t="str">
        <f>D$24</f>
        <v>Tier 2</v>
      </c>
      <c r="E96" s="46" t="str">
        <f>E$24</f>
        <v>1 or more</v>
      </c>
      <c r="F96" s="74"/>
      <c r="G96" s="72"/>
      <c r="H96" s="74"/>
      <c r="I96" s="75" t="str">
        <f>IF(NOT(ISBLANK(H96)),F96-H96,"")</f>
        <v/>
      </c>
      <c r="J96" s="76" t="str">
        <f>IF(NOT(ISBLANK(H96)),((1+G96)*F96-H96), "")</f>
        <v/>
      </c>
    </row>
    <row r="97" spans="2:10" ht="16.5" thickBot="1" x14ac:dyDescent="0.3">
      <c r="B97" s="118"/>
      <c r="C97" s="92" t="str">
        <f>C$25</f>
        <v>271AFNAG1T31M</v>
      </c>
      <c r="D97" s="47" t="str">
        <f>D$25</f>
        <v xml:space="preserve">Tier 3 </v>
      </c>
      <c r="E97" s="47" t="str">
        <f>E$25</f>
        <v>1 or more</v>
      </c>
      <c r="F97" s="6" t="str">
        <f>IF(NOT(ISBLANK(F96)),F96,"")</f>
        <v/>
      </c>
      <c r="G97" s="73"/>
      <c r="H97" s="6" t="str">
        <f>IF(NOT(ISBLANK(H96)),H96,"")</f>
        <v/>
      </c>
      <c r="I97" s="77" t="str">
        <f>IFERROR(F97-H97, "")</f>
        <v/>
      </c>
      <c r="J97" s="78" t="str">
        <f>IFERROR(((1+G97)*F97-H97), "")</f>
        <v/>
      </c>
    </row>
    <row r="98" spans="2:10" ht="16.5" customHeight="1" thickBot="1" x14ac:dyDescent="0.3">
      <c r="D98" s="80"/>
      <c r="E98" s="80"/>
      <c r="F98" s="50"/>
      <c r="G98" s="147" t="s">
        <v>28</v>
      </c>
      <c r="H98" s="148"/>
      <c r="I98" s="148"/>
      <c r="J98" s="149"/>
    </row>
    <row r="99" spans="2:10" ht="16.149999999999999" customHeight="1" thickBot="1" x14ac:dyDescent="0.3"/>
    <row r="100" spans="2:10" x14ac:dyDescent="0.25">
      <c r="B100" s="105" t="str">
        <f>$B$16</f>
        <v>Additional Discount Program Appendix  – Newly Approved Drug</v>
      </c>
      <c r="C100" s="106"/>
      <c r="D100" s="106"/>
      <c r="E100" s="106"/>
      <c r="F100" s="106"/>
      <c r="G100" s="106"/>
      <c r="H100" s="106"/>
      <c r="I100" s="106"/>
      <c r="J100" s="107"/>
    </row>
    <row r="101" spans="2:10" ht="16.5" thickBot="1" x14ac:dyDescent="0.3">
      <c r="B101" s="150"/>
      <c r="C101" s="151"/>
      <c r="D101" s="151"/>
      <c r="E101" s="151"/>
      <c r="F101" s="151"/>
      <c r="G101" s="151"/>
      <c r="H101" s="151"/>
      <c r="I101" s="151"/>
      <c r="J101" s="152"/>
    </row>
    <row r="102" spans="2:10" ht="16.5" thickBot="1" x14ac:dyDescent="0.3">
      <c r="B102" s="153" t="s">
        <v>25</v>
      </c>
      <c r="C102" s="34" t="s">
        <v>42</v>
      </c>
      <c r="D102" s="34"/>
      <c r="E102" s="155" t="str">
        <f>$D$3</f>
        <v>ANTIFUNGALS</v>
      </c>
      <c r="F102" s="156"/>
      <c r="G102" s="150" t="s">
        <v>7</v>
      </c>
      <c r="H102" s="152"/>
      <c r="I102" s="157" t="str">
        <f>$H$3</f>
        <v>November 4-5, 2026</v>
      </c>
      <c r="J102" s="158"/>
    </row>
    <row r="103" spans="2:10" ht="16.5" thickBot="1" x14ac:dyDescent="0.3">
      <c r="B103" s="153"/>
      <c r="C103" s="35" t="s">
        <v>43</v>
      </c>
      <c r="D103" s="35"/>
      <c r="E103" s="159" t="str">
        <f>$D$4</f>
        <v>N/A</v>
      </c>
      <c r="F103" s="160"/>
      <c r="G103" s="161" t="s">
        <v>29</v>
      </c>
      <c r="H103" s="162"/>
      <c r="I103" s="163">
        <f>$H$4</f>
        <v>46321</v>
      </c>
      <c r="J103" s="164"/>
    </row>
    <row r="104" spans="2:10" ht="16.149999999999999" customHeight="1" thickBot="1" x14ac:dyDescent="0.3">
      <c r="B104" s="153"/>
      <c r="C104" s="36" t="s">
        <v>0</v>
      </c>
      <c r="D104" s="37" t="s">
        <v>1</v>
      </c>
      <c r="E104" s="37" t="s">
        <v>2</v>
      </c>
      <c r="F104" s="37" t="s">
        <v>3</v>
      </c>
      <c r="G104" s="38" t="str">
        <f>$G$20</f>
        <v>Package Size</v>
      </c>
      <c r="H104" s="105" t="s">
        <v>31</v>
      </c>
      <c r="I104" s="106"/>
      <c r="J104" s="107"/>
    </row>
    <row r="105" spans="2:10" ht="16.5" thickBot="1" x14ac:dyDescent="0.3">
      <c r="B105" s="154"/>
      <c r="C105" s="39"/>
      <c r="D105" s="40"/>
      <c r="E105" s="40"/>
      <c r="F105" s="40"/>
      <c r="G105" s="41"/>
      <c r="H105" s="150"/>
      <c r="I105" s="151"/>
      <c r="J105" s="152"/>
    </row>
    <row r="106" spans="2:10" ht="79.5" thickBot="1" x14ac:dyDescent="0.3">
      <c r="B106" s="2" t="s">
        <v>9</v>
      </c>
      <c r="C106" s="90" t="s">
        <v>17</v>
      </c>
      <c r="D106" s="90" t="s">
        <v>10</v>
      </c>
      <c r="E106" s="90" t="s">
        <v>32</v>
      </c>
      <c r="F106" s="42" t="s">
        <v>20</v>
      </c>
      <c r="G106" s="43" t="s">
        <v>21</v>
      </c>
      <c r="H106" s="42" t="s">
        <v>22</v>
      </c>
      <c r="I106" s="44" t="s">
        <v>18</v>
      </c>
      <c r="J106" s="45" t="s">
        <v>19</v>
      </c>
    </row>
    <row r="107" spans="2:10" ht="16.5" customHeight="1" thickBot="1" x14ac:dyDescent="0.3">
      <c r="B107" s="145" t="str">
        <f>IF(B95="","",$B$23)</f>
        <v/>
      </c>
      <c r="C107" s="146"/>
      <c r="D107" s="146"/>
      <c r="E107" s="146"/>
      <c r="F107" s="146"/>
      <c r="G107" s="146"/>
      <c r="H107" s="146"/>
      <c r="I107" s="146"/>
      <c r="J107" s="146"/>
    </row>
    <row r="108" spans="2:10" x14ac:dyDescent="0.25">
      <c r="B108" s="117" t="s">
        <v>12</v>
      </c>
      <c r="C108" s="91" t="str">
        <f>C$24</f>
        <v>271AFNAG1T21M</v>
      </c>
      <c r="D108" s="46" t="str">
        <f>D$24</f>
        <v>Tier 2</v>
      </c>
      <c r="E108" s="46" t="str">
        <f>E$24</f>
        <v>1 or more</v>
      </c>
      <c r="F108" s="74"/>
      <c r="G108" s="72"/>
      <c r="H108" s="74"/>
      <c r="I108" s="75" t="str">
        <f>IF(NOT(ISBLANK(H108)),F108-H108,"")</f>
        <v/>
      </c>
      <c r="J108" s="76" t="str">
        <f>IF(NOT(ISBLANK(H108)),((1+G108)*F108-H108), "")</f>
        <v/>
      </c>
    </row>
    <row r="109" spans="2:10" ht="16.5" thickBot="1" x14ac:dyDescent="0.3">
      <c r="B109" s="118"/>
      <c r="C109" s="92" t="str">
        <f>C$25</f>
        <v>271AFNAG1T31M</v>
      </c>
      <c r="D109" s="47" t="str">
        <f>D$25</f>
        <v xml:space="preserve">Tier 3 </v>
      </c>
      <c r="E109" s="47" t="str">
        <f>E$25</f>
        <v>1 or more</v>
      </c>
      <c r="F109" s="6" t="str">
        <f>IF(NOT(ISBLANK(F108)),F108,"")</f>
        <v/>
      </c>
      <c r="G109" s="73"/>
      <c r="H109" s="6" t="str">
        <f>IF(NOT(ISBLANK(H108)),H108,"")</f>
        <v/>
      </c>
      <c r="I109" s="77" t="str">
        <f>IFERROR(F109-H109, "")</f>
        <v/>
      </c>
      <c r="J109" s="78" t="str">
        <f>IFERROR(((1+G109)*F109-H109), "")</f>
        <v/>
      </c>
    </row>
    <row r="110" spans="2:10" ht="16.5" customHeight="1" thickBot="1" x14ac:dyDescent="0.3">
      <c r="D110" s="80"/>
      <c r="E110" s="80"/>
      <c r="F110" s="50"/>
      <c r="G110" s="147" t="s">
        <v>28</v>
      </c>
      <c r="H110" s="148"/>
      <c r="I110" s="148"/>
      <c r="J110" s="149"/>
    </row>
    <row r="111" spans="2:10" ht="16.5" thickBot="1" x14ac:dyDescent="0.3"/>
    <row r="112" spans="2:10" x14ac:dyDescent="0.25">
      <c r="B112" s="105" t="str">
        <f>$B$16</f>
        <v>Additional Discount Program Appendix  – Newly Approved Drug</v>
      </c>
      <c r="C112" s="106"/>
      <c r="D112" s="106"/>
      <c r="E112" s="106"/>
      <c r="F112" s="106"/>
      <c r="G112" s="106"/>
      <c r="H112" s="106"/>
      <c r="I112" s="106"/>
      <c r="J112" s="107"/>
    </row>
    <row r="113" spans="2:10" ht="16.5" thickBot="1" x14ac:dyDescent="0.3">
      <c r="B113" s="150"/>
      <c r="C113" s="151"/>
      <c r="D113" s="151"/>
      <c r="E113" s="151"/>
      <c r="F113" s="151"/>
      <c r="G113" s="151"/>
      <c r="H113" s="151"/>
      <c r="I113" s="151"/>
      <c r="J113" s="152"/>
    </row>
    <row r="114" spans="2:10" ht="16.149999999999999" customHeight="1" thickBot="1" x14ac:dyDescent="0.3">
      <c r="B114" s="153" t="s">
        <v>26</v>
      </c>
      <c r="C114" s="34" t="s">
        <v>42</v>
      </c>
      <c r="D114" s="34"/>
      <c r="E114" s="155" t="str">
        <f>$D$3</f>
        <v>ANTIFUNGALS</v>
      </c>
      <c r="F114" s="156"/>
      <c r="G114" s="150" t="s">
        <v>7</v>
      </c>
      <c r="H114" s="152"/>
      <c r="I114" s="157" t="str">
        <f>$H$3</f>
        <v>November 4-5, 2026</v>
      </c>
      <c r="J114" s="158"/>
    </row>
    <row r="115" spans="2:10" ht="16.5" thickBot="1" x14ac:dyDescent="0.3">
      <c r="B115" s="153"/>
      <c r="C115" s="35" t="s">
        <v>43</v>
      </c>
      <c r="D115" s="35"/>
      <c r="E115" s="159" t="str">
        <f>$D$4</f>
        <v>N/A</v>
      </c>
      <c r="F115" s="160"/>
      <c r="G115" s="161" t="s">
        <v>29</v>
      </c>
      <c r="H115" s="162"/>
      <c r="I115" s="163">
        <f>$H$4</f>
        <v>46321</v>
      </c>
      <c r="J115" s="164"/>
    </row>
    <row r="116" spans="2:10" ht="16.5" thickBot="1" x14ac:dyDescent="0.3">
      <c r="B116" s="153"/>
      <c r="C116" s="36" t="s">
        <v>0</v>
      </c>
      <c r="D116" s="37" t="s">
        <v>1</v>
      </c>
      <c r="E116" s="37" t="s">
        <v>2</v>
      </c>
      <c r="F116" s="37" t="s">
        <v>3</v>
      </c>
      <c r="G116" s="38" t="str">
        <f>$G$20</f>
        <v>Package Size</v>
      </c>
      <c r="H116" s="105" t="s">
        <v>31</v>
      </c>
      <c r="I116" s="106"/>
      <c r="J116" s="107"/>
    </row>
    <row r="117" spans="2:10" ht="16.5" thickBot="1" x14ac:dyDescent="0.3">
      <c r="B117" s="154"/>
      <c r="C117" s="39"/>
      <c r="D117" s="40"/>
      <c r="E117" s="40"/>
      <c r="F117" s="40"/>
      <c r="G117" s="41"/>
      <c r="H117" s="150"/>
      <c r="I117" s="151"/>
      <c r="J117" s="152"/>
    </row>
    <row r="118" spans="2:10" ht="79.5" thickBot="1" x14ac:dyDescent="0.3">
      <c r="B118" s="2" t="s">
        <v>9</v>
      </c>
      <c r="C118" s="90" t="s">
        <v>17</v>
      </c>
      <c r="D118" s="90" t="s">
        <v>10</v>
      </c>
      <c r="E118" s="90" t="s">
        <v>32</v>
      </c>
      <c r="F118" s="42" t="s">
        <v>20</v>
      </c>
      <c r="G118" s="43" t="s">
        <v>21</v>
      </c>
      <c r="H118" s="42" t="s">
        <v>22</v>
      </c>
      <c r="I118" s="44" t="s">
        <v>18</v>
      </c>
      <c r="J118" s="45" t="s">
        <v>19</v>
      </c>
    </row>
    <row r="119" spans="2:10" ht="16.5" customHeight="1" thickBot="1" x14ac:dyDescent="0.3">
      <c r="B119" s="145" t="str">
        <f>IF(B107="","",$B$23)</f>
        <v/>
      </c>
      <c r="C119" s="146"/>
      <c r="D119" s="146"/>
      <c r="E119" s="146"/>
      <c r="F119" s="146"/>
      <c r="G119" s="146"/>
      <c r="H119" s="146"/>
      <c r="I119" s="146"/>
      <c r="J119" s="146"/>
    </row>
    <row r="120" spans="2:10" x14ac:dyDescent="0.25">
      <c r="B120" s="117" t="s">
        <v>12</v>
      </c>
      <c r="C120" s="91" t="str">
        <f>C$24</f>
        <v>271AFNAG1T21M</v>
      </c>
      <c r="D120" s="46" t="str">
        <f>D$24</f>
        <v>Tier 2</v>
      </c>
      <c r="E120" s="46" t="str">
        <f>E$24</f>
        <v>1 or more</v>
      </c>
      <c r="F120" s="74"/>
      <c r="G120" s="72"/>
      <c r="H120" s="74"/>
      <c r="I120" s="75" t="str">
        <f>IF(NOT(ISBLANK(H120)),F120-H120,"")</f>
        <v/>
      </c>
      <c r="J120" s="76" t="str">
        <f>IF(NOT(ISBLANK(H120)),((1+G120)*F120-H120), "")</f>
        <v/>
      </c>
    </row>
    <row r="121" spans="2:10" ht="16.5" thickBot="1" x14ac:dyDescent="0.3">
      <c r="B121" s="118"/>
      <c r="C121" s="92" t="str">
        <f>C$25</f>
        <v>271AFNAG1T31M</v>
      </c>
      <c r="D121" s="47" t="str">
        <f>D$25</f>
        <v xml:space="preserve">Tier 3 </v>
      </c>
      <c r="E121" s="47" t="str">
        <f>E$25</f>
        <v>1 or more</v>
      </c>
      <c r="F121" s="6" t="str">
        <f>IF(NOT(ISBLANK(F120)),F120,"")</f>
        <v/>
      </c>
      <c r="G121" s="73"/>
      <c r="H121" s="6" t="str">
        <f>IF(NOT(ISBLANK(H120)),H120,"")</f>
        <v/>
      </c>
      <c r="I121" s="77" t="str">
        <f>IFERROR(F121-H121, "")</f>
        <v/>
      </c>
      <c r="J121" s="78" t="str">
        <f>IFERROR(((1+G121)*F121-H121), "")</f>
        <v/>
      </c>
    </row>
    <row r="122" spans="2:10" ht="16.5" customHeight="1" thickBot="1" x14ac:dyDescent="0.3">
      <c r="D122" s="80"/>
      <c r="E122" s="80"/>
      <c r="F122" s="50"/>
      <c r="G122" s="147" t="s">
        <v>28</v>
      </c>
      <c r="H122" s="148"/>
      <c r="I122" s="148"/>
      <c r="J122" s="149"/>
    </row>
    <row r="124" spans="2:10" x14ac:dyDescent="0.25">
      <c r="B124" s="105" t="str">
        <f>$B$16</f>
        <v>Additional Discount Program Appendix  – Newly Approved Drug</v>
      </c>
      <c r="C124" s="106"/>
      <c r="D124" s="106"/>
      <c r="E124" s="106"/>
      <c r="F124" s="106"/>
      <c r="G124" s="106"/>
      <c r="H124" s="106"/>
      <c r="I124" s="106"/>
      <c r="J124" s="107"/>
    </row>
    <row r="125" spans="2:10" ht="16.5" thickBot="1" x14ac:dyDescent="0.3">
      <c r="B125" s="150"/>
      <c r="C125" s="151"/>
      <c r="D125" s="151"/>
      <c r="E125" s="151"/>
      <c r="F125" s="151"/>
      <c r="G125" s="151"/>
      <c r="H125" s="151"/>
      <c r="I125" s="151"/>
      <c r="J125" s="152"/>
    </row>
    <row r="126" spans="2:10" ht="16.5" thickBot="1" x14ac:dyDescent="0.3">
      <c r="B126" s="153" t="s">
        <v>27</v>
      </c>
      <c r="C126" s="34" t="s">
        <v>42</v>
      </c>
      <c r="D126" s="34"/>
      <c r="E126" s="155" t="str">
        <f>$D$3</f>
        <v>ANTIFUNGALS</v>
      </c>
      <c r="F126" s="156"/>
      <c r="G126" s="150" t="s">
        <v>7</v>
      </c>
      <c r="H126" s="152"/>
      <c r="I126" s="157" t="str">
        <f>$H$3</f>
        <v>November 4-5, 2026</v>
      </c>
      <c r="J126" s="158"/>
    </row>
    <row r="127" spans="2:10" ht="16.5" thickBot="1" x14ac:dyDescent="0.3">
      <c r="B127" s="153"/>
      <c r="C127" s="35" t="s">
        <v>43</v>
      </c>
      <c r="D127" s="35"/>
      <c r="E127" s="159" t="str">
        <f>$D$4</f>
        <v>N/A</v>
      </c>
      <c r="F127" s="160"/>
      <c r="G127" s="161" t="s">
        <v>29</v>
      </c>
      <c r="H127" s="162"/>
      <c r="I127" s="163">
        <f>$H$4</f>
        <v>46321</v>
      </c>
      <c r="J127" s="164"/>
    </row>
    <row r="128" spans="2:10" ht="16.5" thickBot="1" x14ac:dyDescent="0.3">
      <c r="B128" s="153"/>
      <c r="C128" s="36" t="s">
        <v>0</v>
      </c>
      <c r="D128" s="37" t="s">
        <v>1</v>
      </c>
      <c r="E128" s="37" t="s">
        <v>2</v>
      </c>
      <c r="F128" s="37" t="s">
        <v>3</v>
      </c>
      <c r="G128" s="38" t="str">
        <f>$G$20</f>
        <v>Package Size</v>
      </c>
      <c r="H128" s="105" t="s">
        <v>31</v>
      </c>
      <c r="I128" s="106"/>
      <c r="J128" s="107"/>
    </row>
    <row r="129" spans="2:10" ht="16.5" thickBot="1" x14ac:dyDescent="0.3">
      <c r="B129" s="154"/>
      <c r="C129" s="39"/>
      <c r="D129" s="40"/>
      <c r="E129" s="40"/>
      <c r="F129" s="40"/>
      <c r="G129" s="41"/>
      <c r="H129" s="150"/>
      <c r="I129" s="151"/>
      <c r="J129" s="152"/>
    </row>
    <row r="130" spans="2:10" ht="79.5" thickBot="1" x14ac:dyDescent="0.3">
      <c r="B130" s="2" t="s">
        <v>9</v>
      </c>
      <c r="C130" s="90" t="s">
        <v>17</v>
      </c>
      <c r="D130" s="90" t="s">
        <v>10</v>
      </c>
      <c r="E130" s="90" t="s">
        <v>32</v>
      </c>
      <c r="F130" s="42" t="s">
        <v>20</v>
      </c>
      <c r="G130" s="43" t="s">
        <v>21</v>
      </c>
      <c r="H130" s="42" t="s">
        <v>22</v>
      </c>
      <c r="I130" s="44" t="s">
        <v>18</v>
      </c>
      <c r="J130" s="45" t="s">
        <v>19</v>
      </c>
    </row>
    <row r="131" spans="2:10" ht="16.5" customHeight="1" thickBot="1" x14ac:dyDescent="0.3">
      <c r="B131" s="145" t="str">
        <f>IF(B119="","",$B$23)</f>
        <v/>
      </c>
      <c r="C131" s="146"/>
      <c r="D131" s="146"/>
      <c r="E131" s="146"/>
      <c r="F131" s="146"/>
      <c r="G131" s="146"/>
      <c r="H131" s="146"/>
      <c r="I131" s="146"/>
      <c r="J131" s="146"/>
    </row>
    <row r="132" spans="2:10" x14ac:dyDescent="0.25">
      <c r="B132" s="117" t="s">
        <v>12</v>
      </c>
      <c r="C132" s="91" t="str">
        <f>C$24</f>
        <v>271AFNAG1T21M</v>
      </c>
      <c r="D132" s="46" t="str">
        <f>D$24</f>
        <v>Tier 2</v>
      </c>
      <c r="E132" s="46" t="str">
        <f>E$24</f>
        <v>1 or more</v>
      </c>
      <c r="F132" s="74"/>
      <c r="G132" s="72"/>
      <c r="H132" s="74"/>
      <c r="I132" s="75" t="str">
        <f>IF(NOT(ISBLANK(H132)),F132-H132,"")</f>
        <v/>
      </c>
      <c r="J132" s="76" t="str">
        <f>IF(NOT(ISBLANK(H132)),((1+G132)*F132-H132), "")</f>
        <v/>
      </c>
    </row>
    <row r="133" spans="2:10" ht="16.5" thickBot="1" x14ac:dyDescent="0.3">
      <c r="B133" s="118"/>
      <c r="C133" s="92" t="str">
        <f>C$25</f>
        <v>271AFNAG1T31M</v>
      </c>
      <c r="D133" s="47" t="str">
        <f>D$25</f>
        <v xml:space="preserve">Tier 3 </v>
      </c>
      <c r="E133" s="47" t="str">
        <f>E$25</f>
        <v>1 or more</v>
      </c>
      <c r="F133" s="6" t="str">
        <f>IF(NOT(ISBLANK(F132)),F132,"")</f>
        <v/>
      </c>
      <c r="G133" s="73"/>
      <c r="H133" s="6" t="str">
        <f>IF(NOT(ISBLANK(H132)),H132,"")</f>
        <v/>
      </c>
      <c r="I133" s="77" t="str">
        <f>IFERROR(F133-H133, "")</f>
        <v/>
      </c>
      <c r="J133" s="78" t="str">
        <f>IFERROR(((1+G133)*F133-H133), "")</f>
        <v/>
      </c>
    </row>
    <row r="134" spans="2:10" ht="16.5" customHeight="1" thickBot="1" x14ac:dyDescent="0.3">
      <c r="D134" s="80"/>
      <c r="E134" s="80"/>
      <c r="F134" s="50"/>
      <c r="G134" s="147" t="s">
        <v>28</v>
      </c>
      <c r="H134" s="148"/>
      <c r="I134" s="148"/>
      <c r="J134" s="149"/>
    </row>
  </sheetData>
  <sheetProtection algorithmName="SHA-512" hashValue="VZSdhxSNVCATrbUZwpa1RHnTX+CH0zNgX8dv07uKIbDYD9GMio2cW0zaogr2mggFbHvEaCoYGur5CWSsc3Cz5w==" saltValue="Eg8BW8EFId5PutvvWjQr+A==" spinCount="100000" sheet="1" formatCells="0"/>
  <customSheetViews>
    <customSheetView guid="{D9F77BF7-A32D-418A-A0F1-BD82524C2AF7}" showGridLines="0" fitToPage="1">
      <selection activeCell="J10" sqref="J10"/>
      <pageMargins left="0.7" right="0.7" top="0.75" bottom="0.75" header="0.3" footer="0.3"/>
      <pageSetup scale="57" fitToHeight="0" orientation="portrait" r:id="rId1"/>
    </customSheetView>
  </customSheetViews>
  <mergeCells count="130">
    <mergeCell ref="B2:J2"/>
    <mergeCell ref="H3:J3"/>
    <mergeCell ref="H4:J4"/>
    <mergeCell ref="B5:J5"/>
    <mergeCell ref="B108:B109"/>
    <mergeCell ref="E114:F114"/>
    <mergeCell ref="G114:H114"/>
    <mergeCell ref="I114:J114"/>
    <mergeCell ref="B14:J14"/>
    <mergeCell ref="B3:C3"/>
    <mergeCell ref="B4:C4"/>
    <mergeCell ref="D3:F3"/>
    <mergeCell ref="D4:F4"/>
    <mergeCell ref="G18:H18"/>
    <mergeCell ref="B6:J13"/>
    <mergeCell ref="B30:B33"/>
    <mergeCell ref="E30:F30"/>
    <mergeCell ref="G30:H30"/>
    <mergeCell ref="I30:J30"/>
    <mergeCell ref="E31:F31"/>
    <mergeCell ref="G31:H31"/>
    <mergeCell ref="I31:J31"/>
    <mergeCell ref="H32:J33"/>
    <mergeCell ref="B16:J17"/>
    <mergeCell ref="B84:B85"/>
    <mergeCell ref="G86:J86"/>
    <mergeCell ref="B88:J89"/>
    <mergeCell ref="B24:B25"/>
    <mergeCell ref="G26:J26"/>
    <mergeCell ref="B47:J47"/>
    <mergeCell ref="B48:B49"/>
    <mergeCell ref="G50:J50"/>
    <mergeCell ref="B52:J53"/>
    <mergeCell ref="B90:B93"/>
    <mergeCell ref="E90:F90"/>
    <mergeCell ref="G90:H90"/>
    <mergeCell ref="I90:J90"/>
    <mergeCell ref="E91:F91"/>
    <mergeCell ref="G91:H91"/>
    <mergeCell ref="I91:J91"/>
    <mergeCell ref="B28:J29"/>
    <mergeCell ref="B18:B21"/>
    <mergeCell ref="E18:F18"/>
    <mergeCell ref="E19:F19"/>
    <mergeCell ref="G19:H19"/>
    <mergeCell ref="I18:J18"/>
    <mergeCell ref="I19:J19"/>
    <mergeCell ref="H20:J21"/>
    <mergeCell ref="B78:B81"/>
    <mergeCell ref="E78:F78"/>
    <mergeCell ref="G78:H78"/>
    <mergeCell ref="I78:J78"/>
    <mergeCell ref="E79:F79"/>
    <mergeCell ref="G79:H79"/>
    <mergeCell ref="I79:J79"/>
    <mergeCell ref="H80:J81"/>
    <mergeCell ref="B83:J83"/>
    <mergeCell ref="B96:B97"/>
    <mergeCell ref="H92:J93"/>
    <mergeCell ref="B95:J95"/>
    <mergeCell ref="B23:J23"/>
    <mergeCell ref="B35:J35"/>
    <mergeCell ref="B36:B37"/>
    <mergeCell ref="G38:J38"/>
    <mergeCell ref="B40:J41"/>
    <mergeCell ref="B42:B45"/>
    <mergeCell ref="E42:F42"/>
    <mergeCell ref="G42:H42"/>
    <mergeCell ref="I42:J42"/>
    <mergeCell ref="E43:F43"/>
    <mergeCell ref="G66:H66"/>
    <mergeCell ref="I66:J66"/>
    <mergeCell ref="E67:F67"/>
    <mergeCell ref="G67:H67"/>
    <mergeCell ref="I67:J67"/>
    <mergeCell ref="H68:J69"/>
    <mergeCell ref="B54:B57"/>
    <mergeCell ref="B71:J71"/>
    <mergeCell ref="B72:B73"/>
    <mergeCell ref="G74:J74"/>
    <mergeCell ref="B76:J77"/>
    <mergeCell ref="B120:B121"/>
    <mergeCell ref="E103:F103"/>
    <mergeCell ref="G103:H103"/>
    <mergeCell ref="I103:J103"/>
    <mergeCell ref="G110:J110"/>
    <mergeCell ref="B112:J113"/>
    <mergeCell ref="B114:B117"/>
    <mergeCell ref="E115:F115"/>
    <mergeCell ref="G115:H115"/>
    <mergeCell ref="I115:J115"/>
    <mergeCell ref="H116:J117"/>
    <mergeCell ref="B119:J119"/>
    <mergeCell ref="G98:J98"/>
    <mergeCell ref="B100:J101"/>
    <mergeCell ref="B102:B105"/>
    <mergeCell ref="E102:F102"/>
    <mergeCell ref="G102:H102"/>
    <mergeCell ref="I102:J102"/>
    <mergeCell ref="H104:J105"/>
    <mergeCell ref="B107:J107"/>
    <mergeCell ref="G43:H43"/>
    <mergeCell ref="I43:J43"/>
    <mergeCell ref="H44:J45"/>
    <mergeCell ref="E54:F54"/>
    <mergeCell ref="G54:H54"/>
    <mergeCell ref="I54:J54"/>
    <mergeCell ref="E55:F55"/>
    <mergeCell ref="G55:H55"/>
    <mergeCell ref="I55:J55"/>
    <mergeCell ref="H56:J57"/>
    <mergeCell ref="B59:J59"/>
    <mergeCell ref="B60:B61"/>
    <mergeCell ref="G62:J62"/>
    <mergeCell ref="B64:J65"/>
    <mergeCell ref="B66:B69"/>
    <mergeCell ref="E66:F66"/>
    <mergeCell ref="B131:J131"/>
    <mergeCell ref="B132:B133"/>
    <mergeCell ref="G134:J134"/>
    <mergeCell ref="G122:J122"/>
    <mergeCell ref="B124:J125"/>
    <mergeCell ref="B126:B129"/>
    <mergeCell ref="E126:F126"/>
    <mergeCell ref="G126:H126"/>
    <mergeCell ref="I126:J126"/>
    <mergeCell ref="E127:F127"/>
    <mergeCell ref="G127:H127"/>
    <mergeCell ref="I127:J127"/>
    <mergeCell ref="H128:J129"/>
  </mergeCells>
  <conditionalFormatting sqref="B3:B4 C18:C19 G18:G19">
    <cfRule type="expression" dxfId="91" priority="528">
      <formula>ISBLANK(D3)</formula>
    </cfRule>
  </conditionalFormatting>
  <conditionalFormatting sqref="C3:C4">
    <cfRule type="expression" dxfId="90" priority="529">
      <formula>ISBLANK(G3)</formula>
    </cfRule>
  </conditionalFormatting>
  <conditionalFormatting sqref="C30:C31 G30:G31">
    <cfRule type="expression" dxfId="89" priority="314">
      <formula>ISBLANK(E30)</formula>
    </cfRule>
  </conditionalFormatting>
  <conditionalFormatting sqref="C42:C43 G42:G43">
    <cfRule type="expression" dxfId="88" priority="312">
      <formula>ISBLANK(E42)</formula>
    </cfRule>
  </conditionalFormatting>
  <conditionalFormatting sqref="C54:C55 G54:G55">
    <cfRule type="expression" dxfId="87" priority="310">
      <formula>ISBLANK(E54)</formula>
    </cfRule>
  </conditionalFormatting>
  <conditionalFormatting sqref="C66:C67 G66:G67">
    <cfRule type="expression" dxfId="86" priority="308">
      <formula>ISBLANK(E66)</formula>
    </cfRule>
  </conditionalFormatting>
  <conditionalFormatting sqref="C78:C79 G78:G79">
    <cfRule type="expression" dxfId="85" priority="306">
      <formula>ISBLANK(E78)</formula>
    </cfRule>
  </conditionalFormatting>
  <conditionalFormatting sqref="C90:C91 G90:G91">
    <cfRule type="expression" dxfId="84" priority="304">
      <formula>ISBLANK(E90)</formula>
    </cfRule>
  </conditionalFormatting>
  <conditionalFormatting sqref="C102:C103 G102:G103">
    <cfRule type="expression" dxfId="83" priority="302">
      <formula>ISBLANK(E102)</formula>
    </cfRule>
  </conditionalFormatting>
  <conditionalFormatting sqref="C114:C115 G114:G115">
    <cfRule type="expression" dxfId="82" priority="300">
      <formula>ISBLANK(E114)</formula>
    </cfRule>
  </conditionalFormatting>
  <conditionalFormatting sqref="C126:C127 G126:G127">
    <cfRule type="expression" dxfId="81" priority="298">
      <formula>ISBLANK(E126)</formula>
    </cfRule>
  </conditionalFormatting>
  <conditionalFormatting sqref="C21:G21">
    <cfRule type="expression" dxfId="80" priority="401">
      <formula>ISBLANK(C21)</formula>
    </cfRule>
  </conditionalFormatting>
  <conditionalFormatting sqref="C33:G33">
    <cfRule type="expression" dxfId="79" priority="293">
      <formula>ISBLANK(C33)</formula>
    </cfRule>
  </conditionalFormatting>
  <conditionalFormatting sqref="C45:G45">
    <cfRule type="expression" dxfId="78" priority="284">
      <formula>ISBLANK(C45)</formula>
    </cfRule>
  </conditionalFormatting>
  <conditionalFormatting sqref="C57:G57">
    <cfRule type="expression" dxfId="77" priority="275">
      <formula>ISBLANK(C57)</formula>
    </cfRule>
  </conditionalFormatting>
  <conditionalFormatting sqref="C69:G69">
    <cfRule type="expression" dxfId="76" priority="266">
      <formula>ISBLANK(C69)</formula>
    </cfRule>
  </conditionalFormatting>
  <conditionalFormatting sqref="C81:G81">
    <cfRule type="expression" dxfId="75" priority="257">
      <formula>ISBLANK(C81)</formula>
    </cfRule>
  </conditionalFormatting>
  <conditionalFormatting sqref="C93:G93">
    <cfRule type="expression" dxfId="74" priority="248">
      <formula>ISBLANK(C93)</formula>
    </cfRule>
  </conditionalFormatting>
  <conditionalFormatting sqref="C105:G105">
    <cfRule type="expression" dxfId="73" priority="239">
      <formula>ISBLANK(C105)</formula>
    </cfRule>
  </conditionalFormatting>
  <conditionalFormatting sqref="C117:G117">
    <cfRule type="expression" dxfId="72" priority="230">
      <formula>ISBLANK(C117)</formula>
    </cfRule>
  </conditionalFormatting>
  <conditionalFormatting sqref="C129:G129">
    <cfRule type="expression" dxfId="71" priority="221">
      <formula>ISBLANK(C129)</formula>
    </cfRule>
  </conditionalFormatting>
  <conditionalFormatting sqref="D18:D19">
    <cfRule type="expression" dxfId="70" priority="976">
      <formula>ISBLANK(G18)</formula>
    </cfRule>
  </conditionalFormatting>
  <conditionalFormatting sqref="D30:D31">
    <cfRule type="expression" dxfId="69" priority="315">
      <formula>ISBLANK(G30)</formula>
    </cfRule>
  </conditionalFormatting>
  <conditionalFormatting sqref="D42:D43">
    <cfRule type="expression" dxfId="68" priority="313">
      <formula>ISBLANK(G42)</formula>
    </cfRule>
  </conditionalFormatting>
  <conditionalFormatting sqref="D54:D55">
    <cfRule type="expression" dxfId="67" priority="311">
      <formula>ISBLANK(G54)</formula>
    </cfRule>
  </conditionalFormatting>
  <conditionalFormatting sqref="D66:D67">
    <cfRule type="expression" dxfId="66" priority="309">
      <formula>ISBLANK(G66)</formula>
    </cfRule>
  </conditionalFormatting>
  <conditionalFormatting sqref="D78:D79">
    <cfRule type="expression" dxfId="65" priority="307">
      <formula>ISBLANK(G78)</formula>
    </cfRule>
  </conditionalFormatting>
  <conditionalFormatting sqref="D90:D91">
    <cfRule type="expression" dxfId="64" priority="305">
      <formula>ISBLANK(G90)</formula>
    </cfRule>
  </conditionalFormatting>
  <conditionalFormatting sqref="D102:D103">
    <cfRule type="expression" dxfId="63" priority="303">
      <formula>ISBLANK(G102)</formula>
    </cfRule>
  </conditionalFormatting>
  <conditionalFormatting sqref="D114:D115">
    <cfRule type="expression" dxfId="62" priority="301">
      <formula>ISBLANK(G114)</formula>
    </cfRule>
  </conditionalFormatting>
  <conditionalFormatting sqref="D126:D127">
    <cfRule type="expression" dxfId="61" priority="299">
      <formula>ISBLANK(G126)</formula>
    </cfRule>
  </conditionalFormatting>
  <conditionalFormatting sqref="F24">
    <cfRule type="expression" dxfId="60" priority="216">
      <formula>ISBLANK(F24)</formula>
    </cfRule>
  </conditionalFormatting>
  <conditionalFormatting sqref="F36">
    <cfRule type="expression" dxfId="59" priority="70">
      <formula>ISBLANK(F36)</formula>
    </cfRule>
  </conditionalFormatting>
  <conditionalFormatting sqref="F48">
    <cfRule type="expression" dxfId="58" priority="2">
      <formula>ISBLANK(F48)</formula>
    </cfRule>
  </conditionalFormatting>
  <conditionalFormatting sqref="F60">
    <cfRule type="expression" dxfId="57" priority="16">
      <formula>ISBLANK(F60)</formula>
    </cfRule>
  </conditionalFormatting>
  <conditionalFormatting sqref="F72">
    <cfRule type="expression" dxfId="56" priority="14">
      <formula>ISBLANK(F72)</formula>
    </cfRule>
  </conditionalFormatting>
  <conditionalFormatting sqref="F84">
    <cfRule type="expression" dxfId="55" priority="12">
      <formula>ISBLANK(F84)</formula>
    </cfRule>
  </conditionalFormatting>
  <conditionalFormatting sqref="F96">
    <cfRule type="expression" dxfId="54" priority="10">
      <formula>ISBLANK(F96)</formula>
    </cfRule>
  </conditionalFormatting>
  <conditionalFormatting sqref="F108">
    <cfRule type="expression" dxfId="53" priority="8">
      <formula>ISBLANK(F108)</formula>
    </cfRule>
  </conditionalFormatting>
  <conditionalFormatting sqref="F120">
    <cfRule type="expression" dxfId="52" priority="6">
      <formula>ISBLANK(F120)</formula>
    </cfRule>
  </conditionalFormatting>
  <conditionalFormatting sqref="F132">
    <cfRule type="expression" dxfId="51" priority="4">
      <formula>ISBLANK(F132)</formula>
    </cfRule>
  </conditionalFormatting>
  <conditionalFormatting sqref="G3:G4">
    <cfRule type="expression" dxfId="50" priority="527">
      <formula>ISBLANK(H3)</formula>
    </cfRule>
  </conditionalFormatting>
  <conditionalFormatting sqref="G24:G25 G36:G37 G48:G49 G60:G61 G72:G73 G84:G85 G96:G97 G108:G109 G120:G121 G132:G133">
    <cfRule type="expression" dxfId="49" priority="215">
      <formula>ISBLANK(G24)</formula>
    </cfRule>
    <cfRule type="expression" dxfId="48" priority="214">
      <formula>AND(NOT(ISBLANK(C24)),NOT(ISBLANK(G24)),G24=0)</formula>
    </cfRule>
  </conditionalFormatting>
  <conditionalFormatting sqref="H24">
    <cfRule type="expression" dxfId="47" priority="213">
      <formula>ISBLANK(H24)</formula>
    </cfRule>
  </conditionalFormatting>
  <conditionalFormatting sqref="H36">
    <cfRule type="expression" dxfId="46" priority="67">
      <formula>ISBLANK(H36)</formula>
    </cfRule>
  </conditionalFormatting>
  <conditionalFormatting sqref="H48">
    <cfRule type="expression" dxfId="45" priority="1">
      <formula>ISBLANK(H48)</formula>
    </cfRule>
  </conditionalFormatting>
  <conditionalFormatting sqref="H60">
    <cfRule type="expression" dxfId="44" priority="15">
      <formula>ISBLANK(H60)</formula>
    </cfRule>
  </conditionalFormatting>
  <conditionalFormatting sqref="H72">
    <cfRule type="expression" dxfId="43" priority="13">
      <formula>ISBLANK(H72)</formula>
    </cfRule>
  </conditionalFormatting>
  <conditionalFormatting sqref="H84">
    <cfRule type="expression" dxfId="42" priority="11">
      <formula>ISBLANK(H84)</formula>
    </cfRule>
  </conditionalFormatting>
  <conditionalFormatting sqref="H96">
    <cfRule type="expression" dxfId="41" priority="9">
      <formula>ISBLANK(H96)</formula>
    </cfRule>
  </conditionalFormatting>
  <conditionalFormatting sqref="H108">
    <cfRule type="expression" dxfId="40" priority="7">
      <formula>ISBLANK(H108)</formula>
    </cfRule>
  </conditionalFormatting>
  <conditionalFormatting sqref="H120">
    <cfRule type="expression" dxfId="39" priority="5">
      <formula>ISBLANK(H120)</formula>
    </cfRule>
  </conditionalFormatting>
  <conditionalFormatting sqref="H132">
    <cfRule type="expression" dxfId="38" priority="3">
      <formula>ISBLANK(H132)</formula>
    </cfRule>
  </conditionalFormatting>
  <pageMargins left="0.25" right="0.25" top="0.75" bottom="0.75" header="0.3" footer="0.3"/>
  <pageSetup scale="47" fitToHeight="0" orientation="portrait" r:id="rId2"/>
  <headerFooter>
    <oddFooter>&amp;C&amp;"-,Italic"Use or disclosure of data contained on this sheet is subject to the restriction on the title page of this quote.</oddFooter>
  </headerFooter>
  <rowBreaks count="1" manualBreakCount="1">
    <brk id="5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FFE0C-71CF-41FA-B9CE-AD40737022B5}">
  <dimension ref="B1:I134"/>
  <sheetViews>
    <sheetView topLeftCell="B1" zoomScale="85" zoomScaleNormal="85" workbookViewId="0">
      <selection activeCell="D20" sqref="D20"/>
    </sheetView>
  </sheetViews>
  <sheetFormatPr defaultColWidth="8.85546875" defaultRowHeight="15.75" x14ac:dyDescent="0.25"/>
  <cols>
    <col min="1" max="1" width="8.85546875" style="1"/>
    <col min="2" max="2" width="20.7109375" style="1" customWidth="1"/>
    <col min="3" max="3" width="39.7109375" style="26" customWidth="1"/>
    <col min="4" max="4" width="26.28515625" style="26" customWidth="1"/>
    <col min="5" max="5" width="34.5703125" style="26" customWidth="1"/>
    <col min="6" max="6" width="34.28515625" style="1" bestFit="1" customWidth="1"/>
    <col min="7" max="7" width="24.5703125" style="26" customWidth="1"/>
    <col min="8" max="8" width="29.5703125" style="1" customWidth="1"/>
    <col min="9" max="16384" width="8.85546875" style="1"/>
  </cols>
  <sheetData>
    <row r="1" spans="2:8" ht="16.5" thickBot="1" x14ac:dyDescent="0.3"/>
    <row r="2" spans="2:8" ht="30.75" thickBot="1" x14ac:dyDescent="0.3">
      <c r="B2" s="176" t="s">
        <v>62</v>
      </c>
      <c r="C2" s="177"/>
      <c r="D2" s="177"/>
      <c r="E2" s="177"/>
      <c r="F2" s="177"/>
      <c r="G2" s="177"/>
      <c r="H2" s="178"/>
    </row>
    <row r="3" spans="2:8" ht="16.149999999999999" customHeight="1" thickBot="1" x14ac:dyDescent="0.3">
      <c r="B3" s="171" t="s">
        <v>42</v>
      </c>
      <c r="C3" s="171"/>
      <c r="D3" s="120" t="str">
        <f>BPA!D3</f>
        <v>ANTIFUNGALS</v>
      </c>
      <c r="E3" s="121"/>
      <c r="F3" s="3" t="s">
        <v>7</v>
      </c>
      <c r="G3" s="165" t="str">
        <f>BPA!G3</f>
        <v>November 4-5, 2026</v>
      </c>
      <c r="H3" s="167"/>
    </row>
    <row r="4" spans="2:8" ht="16.149999999999999" customHeight="1" thickBot="1" x14ac:dyDescent="0.3">
      <c r="B4" s="171" t="s">
        <v>43</v>
      </c>
      <c r="C4" s="171"/>
      <c r="D4" s="122" t="str">
        <f>BPA!D4</f>
        <v>N/A</v>
      </c>
      <c r="E4" s="123"/>
      <c r="F4" s="4" t="s">
        <v>29</v>
      </c>
      <c r="G4" s="134">
        <f>BPA!G4</f>
        <v>46321</v>
      </c>
      <c r="H4" s="135"/>
    </row>
    <row r="5" spans="2:8" ht="16.5" thickBot="1" x14ac:dyDescent="0.3">
      <c r="B5" s="187" t="s">
        <v>6</v>
      </c>
      <c r="C5" s="188"/>
      <c r="D5" s="188"/>
      <c r="E5" s="188"/>
      <c r="F5" s="188"/>
      <c r="G5" s="188"/>
      <c r="H5" s="189"/>
    </row>
    <row r="6" spans="2:8" ht="15.6" customHeight="1" x14ac:dyDescent="0.25">
      <c r="B6" s="190" t="s">
        <v>56</v>
      </c>
      <c r="C6" s="137"/>
      <c r="D6" s="137"/>
      <c r="E6" s="137"/>
      <c r="F6" s="137"/>
      <c r="G6" s="137"/>
      <c r="H6" s="138"/>
    </row>
    <row r="7" spans="2:8" x14ac:dyDescent="0.25">
      <c r="B7" s="139"/>
      <c r="C7" s="140"/>
      <c r="D7" s="140"/>
      <c r="E7" s="140"/>
      <c r="F7" s="140"/>
      <c r="G7" s="140"/>
      <c r="H7" s="141"/>
    </row>
    <row r="8" spans="2:8" x14ac:dyDescent="0.25">
      <c r="B8" s="139"/>
      <c r="C8" s="140"/>
      <c r="D8" s="140"/>
      <c r="E8" s="140"/>
      <c r="F8" s="140"/>
      <c r="G8" s="140"/>
      <c r="H8" s="141"/>
    </row>
    <row r="9" spans="2:8" x14ac:dyDescent="0.25">
      <c r="B9" s="139"/>
      <c r="C9" s="140"/>
      <c r="D9" s="140"/>
      <c r="E9" s="140"/>
      <c r="F9" s="140"/>
      <c r="G9" s="140"/>
      <c r="H9" s="141"/>
    </row>
    <row r="10" spans="2:8" x14ac:dyDescent="0.25">
      <c r="B10" s="139"/>
      <c r="C10" s="140"/>
      <c r="D10" s="140"/>
      <c r="E10" s="140"/>
      <c r="F10" s="140"/>
      <c r="G10" s="140"/>
      <c r="H10" s="141"/>
    </row>
    <row r="11" spans="2:8" ht="16.5" customHeight="1" x14ac:dyDescent="0.25">
      <c r="B11" s="139"/>
      <c r="C11" s="140"/>
      <c r="D11" s="140"/>
      <c r="E11" s="140"/>
      <c r="F11" s="140"/>
      <c r="G11" s="140"/>
      <c r="H11" s="141"/>
    </row>
    <row r="12" spans="2:8" ht="1.5" customHeight="1" thickBot="1" x14ac:dyDescent="0.3">
      <c r="B12" s="139"/>
      <c r="C12" s="140"/>
      <c r="D12" s="140"/>
      <c r="E12" s="140"/>
      <c r="F12" s="140"/>
      <c r="G12" s="140"/>
      <c r="H12" s="141"/>
    </row>
    <row r="13" spans="2:8" ht="16.5" hidden="1" customHeight="1" x14ac:dyDescent="0.25">
      <c r="B13" s="142"/>
      <c r="C13" s="143"/>
      <c r="D13" s="143"/>
      <c r="E13" s="143"/>
      <c r="F13" s="143"/>
      <c r="G13" s="143"/>
      <c r="H13" s="144"/>
    </row>
    <row r="14" spans="2:8" ht="111" customHeight="1" x14ac:dyDescent="0.25">
      <c r="B14" s="119" t="s">
        <v>41</v>
      </c>
      <c r="C14" s="169"/>
      <c r="D14" s="169"/>
      <c r="E14" s="169"/>
      <c r="F14" s="169"/>
      <c r="G14" s="169"/>
      <c r="H14" s="169"/>
    </row>
    <row r="15" spans="2:8" ht="16.5" thickBot="1" x14ac:dyDescent="0.3"/>
    <row r="16" spans="2:8" x14ac:dyDescent="0.25">
      <c r="B16" s="105" t="s">
        <v>37</v>
      </c>
      <c r="C16" s="106"/>
      <c r="D16" s="106"/>
      <c r="E16" s="106"/>
      <c r="F16" s="106"/>
      <c r="G16" s="106"/>
      <c r="H16" s="107"/>
    </row>
    <row r="17" spans="2:9" ht="16.5" thickBot="1" x14ac:dyDescent="0.3">
      <c r="B17" s="150"/>
      <c r="C17" s="151"/>
      <c r="D17" s="151"/>
      <c r="E17" s="151"/>
      <c r="F17" s="151"/>
      <c r="G17" s="151"/>
      <c r="H17" s="152"/>
    </row>
    <row r="18" spans="2:9" ht="16.149999999999999" customHeight="1" thickBot="1" x14ac:dyDescent="0.3">
      <c r="B18" s="153" t="s">
        <v>8</v>
      </c>
      <c r="C18" s="63" t="s">
        <v>42</v>
      </c>
      <c r="D18" s="191" t="str">
        <f>$D$3</f>
        <v>ANTIFUNGALS</v>
      </c>
      <c r="E18" s="192"/>
      <c r="F18" s="32" t="s">
        <v>7</v>
      </c>
      <c r="G18" s="193" t="str">
        <f>$G$3</f>
        <v>November 4-5, 2026</v>
      </c>
      <c r="H18" s="115"/>
    </row>
    <row r="19" spans="2:9" ht="16.149999999999999" customHeight="1" thickBot="1" x14ac:dyDescent="0.3">
      <c r="B19" s="153"/>
      <c r="C19" s="64" t="s">
        <v>43</v>
      </c>
      <c r="D19" s="194" t="str">
        <f>$D$4</f>
        <v>N/A</v>
      </c>
      <c r="E19" s="195"/>
      <c r="F19" s="31" t="s">
        <v>29</v>
      </c>
      <c r="G19" s="196">
        <f>$G$4</f>
        <v>46321</v>
      </c>
      <c r="H19" s="197"/>
    </row>
    <row r="20" spans="2:9" ht="33" customHeight="1" thickBot="1" x14ac:dyDescent="0.3">
      <c r="B20" s="153"/>
      <c r="C20" s="65" t="s">
        <v>0</v>
      </c>
      <c r="D20" s="66" t="s">
        <v>1</v>
      </c>
      <c r="E20" s="66" t="s">
        <v>2</v>
      </c>
      <c r="F20" s="5" t="s">
        <v>3</v>
      </c>
      <c r="G20" s="7" t="s">
        <v>4</v>
      </c>
      <c r="H20" s="198" t="s">
        <v>31</v>
      </c>
    </row>
    <row r="21" spans="2:9" ht="16.149999999999999" customHeight="1" thickBot="1" x14ac:dyDescent="0.3">
      <c r="B21" s="154"/>
      <c r="C21" s="67"/>
      <c r="D21" s="68"/>
      <c r="E21" s="68"/>
      <c r="F21" s="8"/>
      <c r="G21" s="9"/>
      <c r="H21" s="199"/>
    </row>
    <row r="22" spans="2:9" ht="32.25" thickBot="1" x14ac:dyDescent="0.3">
      <c r="B22" s="81" t="s">
        <v>9</v>
      </c>
      <c r="C22" s="29" t="s">
        <v>17</v>
      </c>
      <c r="D22" s="29" t="s">
        <v>5</v>
      </c>
      <c r="E22" s="29" t="s">
        <v>32</v>
      </c>
      <c r="F22" s="29" t="s">
        <v>36</v>
      </c>
      <c r="G22" s="28" t="s">
        <v>35</v>
      </c>
      <c r="H22" s="27" t="s">
        <v>34</v>
      </c>
    </row>
    <row r="23" spans="2:9" ht="16.5" customHeight="1" thickBot="1" x14ac:dyDescent="0.3">
      <c r="B23" s="179"/>
      <c r="C23" s="180"/>
      <c r="D23" s="180"/>
      <c r="E23" s="180"/>
      <c r="F23" s="180"/>
      <c r="G23" s="180"/>
      <c r="H23" s="181"/>
    </row>
    <row r="24" spans="2:9" x14ac:dyDescent="0.25">
      <c r="B24" s="182" t="s">
        <v>12</v>
      </c>
      <c r="C24" s="93" t="s">
        <v>54</v>
      </c>
      <c r="D24" s="48" t="s">
        <v>47</v>
      </c>
      <c r="E24" s="48" t="s">
        <v>46</v>
      </c>
      <c r="F24" s="74"/>
      <c r="G24" s="88"/>
      <c r="H24" s="86" t="str">
        <f>IF(NOT(ISBLANK(G24)),F24*(G24),"")</f>
        <v/>
      </c>
    </row>
    <row r="25" spans="2:9" ht="16.5" thickBot="1" x14ac:dyDescent="0.3">
      <c r="B25" s="183"/>
      <c r="C25" s="62" t="s">
        <v>55</v>
      </c>
      <c r="D25" s="49" t="s">
        <v>50</v>
      </c>
      <c r="E25" s="49" t="s">
        <v>46</v>
      </c>
      <c r="F25" s="6" t="str">
        <f>IF(NOT(ISBLANK(F24)),F24,"")</f>
        <v/>
      </c>
      <c r="G25" s="89"/>
      <c r="H25" s="87" t="str">
        <f>IF(NOT(ISBLANK(G25)),F25*(G25),"")</f>
        <v/>
      </c>
    </row>
    <row r="26" spans="2:9" ht="21" customHeight="1" thickBot="1" x14ac:dyDescent="0.3">
      <c r="G26" s="184" t="s">
        <v>28</v>
      </c>
      <c r="H26" s="185"/>
      <c r="I26" s="186"/>
    </row>
    <row r="27" spans="2:9" ht="16.5" thickBot="1" x14ac:dyDescent="0.3"/>
    <row r="28" spans="2:9" x14ac:dyDescent="0.25">
      <c r="B28" s="105" t="str">
        <f>$B$16</f>
        <v>Additional Discount Program Appendix  – Newly Approved Drug</v>
      </c>
      <c r="C28" s="106"/>
      <c r="D28" s="106"/>
      <c r="E28" s="106"/>
      <c r="F28" s="106"/>
      <c r="G28" s="106"/>
      <c r="H28" s="107"/>
    </row>
    <row r="29" spans="2:9" ht="16.5" thickBot="1" x14ac:dyDescent="0.3">
      <c r="B29" s="150"/>
      <c r="C29" s="151"/>
      <c r="D29" s="151"/>
      <c r="E29" s="151"/>
      <c r="F29" s="151"/>
      <c r="G29" s="151"/>
      <c r="H29" s="152"/>
    </row>
    <row r="30" spans="2:9" ht="16.5" thickBot="1" x14ac:dyDescent="0.3">
      <c r="B30" s="153" t="s">
        <v>13</v>
      </c>
      <c r="C30" s="63" t="s">
        <v>42</v>
      </c>
      <c r="D30" s="191" t="str">
        <f>$D$3</f>
        <v>ANTIFUNGALS</v>
      </c>
      <c r="E30" s="192"/>
      <c r="F30" s="32" t="s">
        <v>7</v>
      </c>
      <c r="G30" s="193" t="str">
        <f>$G$3</f>
        <v>November 4-5, 2026</v>
      </c>
      <c r="H30" s="115"/>
    </row>
    <row r="31" spans="2:9" ht="17.25" customHeight="1" thickBot="1" x14ac:dyDescent="0.3">
      <c r="B31" s="153"/>
      <c r="C31" s="70" t="s">
        <v>43</v>
      </c>
      <c r="D31" s="172" t="str">
        <f>$D$4</f>
        <v>N/A</v>
      </c>
      <c r="E31" s="174"/>
      <c r="F31" s="33" t="s">
        <v>29</v>
      </c>
      <c r="G31" s="201">
        <f>$G$4</f>
        <v>46321</v>
      </c>
      <c r="H31" s="197"/>
    </row>
    <row r="32" spans="2:9" ht="16.5" thickBot="1" x14ac:dyDescent="0.3">
      <c r="B32" s="153"/>
      <c r="C32" s="65" t="s">
        <v>0</v>
      </c>
      <c r="D32" s="66" t="s">
        <v>1</v>
      </c>
      <c r="E32" s="66" t="s">
        <v>2</v>
      </c>
      <c r="F32" s="5" t="s">
        <v>3</v>
      </c>
      <c r="G32" s="7" t="str">
        <f>$G$20</f>
        <v>Package Size</v>
      </c>
      <c r="H32" s="198" t="s">
        <v>31</v>
      </c>
    </row>
    <row r="33" spans="2:9" ht="16.5" thickBot="1" x14ac:dyDescent="0.3">
      <c r="B33" s="154"/>
      <c r="C33" s="67"/>
      <c r="D33" s="68"/>
      <c r="E33" s="68"/>
      <c r="F33" s="8"/>
      <c r="G33" s="9"/>
      <c r="H33" s="199"/>
    </row>
    <row r="34" spans="2:9" ht="32.25" thickBot="1" x14ac:dyDescent="0.3">
      <c r="B34" s="81" t="s">
        <v>9</v>
      </c>
      <c r="C34" s="69" t="s">
        <v>17</v>
      </c>
      <c r="D34" s="30" t="s">
        <v>5</v>
      </c>
      <c r="E34" s="30" t="s">
        <v>32</v>
      </c>
      <c r="F34" s="29" t="s">
        <v>36</v>
      </c>
      <c r="G34" s="28" t="s">
        <v>35</v>
      </c>
      <c r="H34" s="27" t="s">
        <v>34</v>
      </c>
    </row>
    <row r="35" spans="2:9" ht="16.5" customHeight="1" thickBot="1" x14ac:dyDescent="0.3">
      <c r="B35" s="179" t="str">
        <f>IF(B23="","",$B$23)</f>
        <v/>
      </c>
      <c r="C35" s="180"/>
      <c r="D35" s="180"/>
      <c r="E35" s="180"/>
      <c r="F35" s="180"/>
      <c r="G35" s="180"/>
      <c r="H35" s="181"/>
    </row>
    <row r="36" spans="2:9" x14ac:dyDescent="0.25">
      <c r="B36" s="182" t="s">
        <v>12</v>
      </c>
      <c r="C36" s="82" t="str">
        <f>$C$24</f>
        <v>271AFNAG1T21M</v>
      </c>
      <c r="D36" s="83" t="str">
        <f>$D$24</f>
        <v xml:space="preserve">Tier 2 </v>
      </c>
      <c r="E36" s="83" t="str">
        <f>$E$24</f>
        <v>1 or more</v>
      </c>
      <c r="F36" s="74"/>
      <c r="G36" s="88"/>
      <c r="H36" s="86" t="str">
        <f>IF(NOT(ISBLANK(G36)),F36*(G36),"")</f>
        <v/>
      </c>
    </row>
    <row r="37" spans="2:9" ht="16.5" thickBot="1" x14ac:dyDescent="0.3">
      <c r="B37" s="183"/>
      <c r="C37" s="84" t="str">
        <f>$C$25</f>
        <v>271AFNAG1T31M</v>
      </c>
      <c r="D37" s="85" t="str">
        <f>$D$25</f>
        <v>Tier 3</v>
      </c>
      <c r="E37" s="85" t="str">
        <f>$E$25</f>
        <v>1 or more</v>
      </c>
      <c r="F37" s="6" t="str">
        <f>IF(NOT(ISBLANK(F36)),F36,"")</f>
        <v/>
      </c>
      <c r="G37" s="89"/>
      <c r="H37" s="87" t="str">
        <f>IF(NOT(ISBLANK(G37)),F37*(G37),"")</f>
        <v/>
      </c>
    </row>
    <row r="38" spans="2:9" ht="16.5" thickBot="1" x14ac:dyDescent="0.3">
      <c r="G38" s="200" t="s">
        <v>28</v>
      </c>
      <c r="H38" s="185"/>
      <c r="I38" s="186"/>
    </row>
    <row r="39" spans="2:9" ht="16.5" thickBot="1" x14ac:dyDescent="0.3"/>
    <row r="40" spans="2:9" x14ac:dyDescent="0.25">
      <c r="B40" s="105" t="str">
        <f>$B$16</f>
        <v>Additional Discount Program Appendix  – Newly Approved Drug</v>
      </c>
      <c r="C40" s="106"/>
      <c r="D40" s="106"/>
      <c r="E40" s="106"/>
      <c r="F40" s="106"/>
      <c r="G40" s="106"/>
      <c r="H40" s="107"/>
    </row>
    <row r="41" spans="2:9" ht="16.5" thickBot="1" x14ac:dyDescent="0.3">
      <c r="B41" s="150"/>
      <c r="C41" s="151"/>
      <c r="D41" s="151"/>
      <c r="E41" s="151"/>
      <c r="F41" s="151"/>
      <c r="G41" s="151"/>
      <c r="H41" s="152"/>
    </row>
    <row r="42" spans="2:9" ht="16.5" thickBot="1" x14ac:dyDescent="0.3">
      <c r="B42" s="153" t="s">
        <v>14</v>
      </c>
      <c r="C42" s="63" t="s">
        <v>42</v>
      </c>
      <c r="D42" s="191" t="str">
        <f>$D$3</f>
        <v>ANTIFUNGALS</v>
      </c>
      <c r="E42" s="192"/>
      <c r="F42" s="32" t="s">
        <v>7</v>
      </c>
      <c r="G42" s="193" t="str">
        <f>$G$3</f>
        <v>November 4-5, 2026</v>
      </c>
      <c r="H42" s="115"/>
    </row>
    <row r="43" spans="2:9" ht="16.5" thickBot="1" x14ac:dyDescent="0.3">
      <c r="B43" s="153"/>
      <c r="C43" s="70" t="s">
        <v>43</v>
      </c>
      <c r="D43" s="202" t="str">
        <f>$D$4</f>
        <v>N/A</v>
      </c>
      <c r="E43" s="203"/>
      <c r="F43" s="31" t="s">
        <v>29</v>
      </c>
      <c r="G43" s="201">
        <f>$G$4</f>
        <v>46321</v>
      </c>
      <c r="H43" s="197"/>
    </row>
    <row r="44" spans="2:9" ht="16.5" thickBot="1" x14ac:dyDescent="0.3">
      <c r="B44" s="153"/>
      <c r="C44" s="65" t="s">
        <v>0</v>
      </c>
      <c r="D44" s="66" t="s">
        <v>1</v>
      </c>
      <c r="E44" s="66" t="s">
        <v>2</v>
      </c>
      <c r="F44" s="5" t="s">
        <v>3</v>
      </c>
      <c r="G44" s="7" t="str">
        <f>$G$20</f>
        <v>Package Size</v>
      </c>
      <c r="H44" s="198" t="s">
        <v>31</v>
      </c>
    </row>
    <row r="45" spans="2:9" ht="16.5" thickBot="1" x14ac:dyDescent="0.3">
      <c r="B45" s="154"/>
      <c r="C45" s="67"/>
      <c r="D45" s="68"/>
      <c r="E45" s="68"/>
      <c r="F45" s="8"/>
      <c r="G45" s="9"/>
      <c r="H45" s="199"/>
    </row>
    <row r="46" spans="2:9" ht="32.25" thickBot="1" x14ac:dyDescent="0.3">
      <c r="B46" s="2" t="s">
        <v>9</v>
      </c>
      <c r="C46" s="69" t="s">
        <v>17</v>
      </c>
      <c r="D46" s="30" t="s">
        <v>5</v>
      </c>
      <c r="E46" s="30" t="s">
        <v>32</v>
      </c>
      <c r="F46" s="29" t="s">
        <v>36</v>
      </c>
      <c r="G46" s="28" t="s">
        <v>35</v>
      </c>
      <c r="H46" s="27" t="s">
        <v>34</v>
      </c>
    </row>
    <row r="47" spans="2:9" ht="16.5" customHeight="1" thickBot="1" x14ac:dyDescent="0.3">
      <c r="B47" s="179" t="str">
        <f>IF(B35="","",$B$23)</f>
        <v/>
      </c>
      <c r="C47" s="180"/>
      <c r="D47" s="180"/>
      <c r="E47" s="180"/>
      <c r="F47" s="180"/>
      <c r="G47" s="180"/>
      <c r="H47" s="181"/>
    </row>
    <row r="48" spans="2:9" x14ac:dyDescent="0.25">
      <c r="B48" s="182" t="s">
        <v>12</v>
      </c>
      <c r="C48" s="82" t="str">
        <f>$C$24</f>
        <v>271AFNAG1T21M</v>
      </c>
      <c r="D48" s="83" t="str">
        <f>$D$24</f>
        <v xml:space="preserve">Tier 2 </v>
      </c>
      <c r="E48" s="83" t="str">
        <f>$E$24</f>
        <v>1 or more</v>
      </c>
      <c r="F48" s="74"/>
      <c r="G48" s="88"/>
      <c r="H48" s="86" t="str">
        <f>IF(NOT(ISBLANK(G48)),F48*(G48),"")</f>
        <v/>
      </c>
    </row>
    <row r="49" spans="2:9" ht="16.5" thickBot="1" x14ac:dyDescent="0.3">
      <c r="B49" s="183"/>
      <c r="C49" s="84" t="str">
        <f>$C$25</f>
        <v>271AFNAG1T31M</v>
      </c>
      <c r="D49" s="85" t="str">
        <f>$D$25</f>
        <v>Tier 3</v>
      </c>
      <c r="E49" s="85" t="str">
        <f>$E$25</f>
        <v>1 or more</v>
      </c>
      <c r="F49" s="6" t="str">
        <f>IF(NOT(ISBLANK(F48)),F48,"")</f>
        <v/>
      </c>
      <c r="G49" s="89"/>
      <c r="H49" s="87" t="str">
        <f>IF(NOT(ISBLANK(G49)),F49*(G49),"")</f>
        <v/>
      </c>
    </row>
    <row r="50" spans="2:9" ht="16.5" thickBot="1" x14ac:dyDescent="0.3">
      <c r="G50" s="200" t="s">
        <v>28</v>
      </c>
      <c r="H50" s="185"/>
      <c r="I50" s="186"/>
    </row>
    <row r="51" spans="2:9" ht="16.5" thickBot="1" x14ac:dyDescent="0.3"/>
    <row r="52" spans="2:9" x14ac:dyDescent="0.25">
      <c r="B52" s="105" t="str">
        <f>$B$16</f>
        <v>Additional Discount Program Appendix  – Newly Approved Drug</v>
      </c>
      <c r="C52" s="106"/>
      <c r="D52" s="106"/>
      <c r="E52" s="106"/>
      <c r="F52" s="106"/>
      <c r="G52" s="106"/>
      <c r="H52" s="107"/>
    </row>
    <row r="53" spans="2:9" ht="16.5" thickBot="1" x14ac:dyDescent="0.3">
      <c r="B53" s="150"/>
      <c r="C53" s="151"/>
      <c r="D53" s="151"/>
      <c r="E53" s="151"/>
      <c r="F53" s="151"/>
      <c r="G53" s="151"/>
      <c r="H53" s="152"/>
    </row>
    <row r="54" spans="2:9" ht="16.5" thickBot="1" x14ac:dyDescent="0.3">
      <c r="B54" s="153" t="s">
        <v>15</v>
      </c>
      <c r="C54" s="63" t="s">
        <v>42</v>
      </c>
      <c r="D54" s="191" t="str">
        <f>$D$3</f>
        <v>ANTIFUNGALS</v>
      </c>
      <c r="E54" s="192"/>
      <c r="F54" s="32" t="s">
        <v>7</v>
      </c>
      <c r="G54" s="193" t="str">
        <f>$G$3</f>
        <v>November 4-5, 2026</v>
      </c>
      <c r="H54" s="115"/>
    </row>
    <row r="55" spans="2:9" ht="16.5" thickBot="1" x14ac:dyDescent="0.3">
      <c r="B55" s="153"/>
      <c r="C55" s="70" t="s">
        <v>43</v>
      </c>
      <c r="D55" s="202" t="str">
        <f>$D$4</f>
        <v>N/A</v>
      </c>
      <c r="E55" s="203"/>
      <c r="F55" s="31" t="s">
        <v>29</v>
      </c>
      <c r="G55" s="201">
        <f>$G$4</f>
        <v>46321</v>
      </c>
      <c r="H55" s="197"/>
    </row>
    <row r="56" spans="2:9" ht="16.5" thickBot="1" x14ac:dyDescent="0.3">
      <c r="B56" s="153"/>
      <c r="C56" s="65" t="s">
        <v>0</v>
      </c>
      <c r="D56" s="66" t="s">
        <v>1</v>
      </c>
      <c r="E56" s="66" t="s">
        <v>2</v>
      </c>
      <c r="F56" s="5" t="s">
        <v>3</v>
      </c>
      <c r="G56" s="7" t="str">
        <f>$G$20</f>
        <v>Package Size</v>
      </c>
      <c r="H56" s="198" t="s">
        <v>31</v>
      </c>
    </row>
    <row r="57" spans="2:9" ht="16.5" thickBot="1" x14ac:dyDescent="0.3">
      <c r="B57" s="154"/>
      <c r="C57" s="67"/>
      <c r="D57" s="68"/>
      <c r="E57" s="68"/>
      <c r="F57" s="8"/>
      <c r="G57" s="9"/>
      <c r="H57" s="199"/>
    </row>
    <row r="58" spans="2:9" ht="32.25" thickBot="1" x14ac:dyDescent="0.3">
      <c r="B58" s="2" t="s">
        <v>9</v>
      </c>
      <c r="C58" s="71" t="s">
        <v>17</v>
      </c>
      <c r="D58" s="30" t="s">
        <v>5</v>
      </c>
      <c r="E58" s="30" t="s">
        <v>32</v>
      </c>
      <c r="F58" s="29" t="s">
        <v>36</v>
      </c>
      <c r="G58" s="28" t="s">
        <v>35</v>
      </c>
      <c r="H58" s="27" t="s">
        <v>34</v>
      </c>
    </row>
    <row r="59" spans="2:9" ht="16.5" customHeight="1" thickBot="1" x14ac:dyDescent="0.3">
      <c r="B59" s="179" t="str">
        <f>IF(B47="","",$B$23)</f>
        <v/>
      </c>
      <c r="C59" s="180"/>
      <c r="D59" s="180"/>
      <c r="E59" s="180"/>
      <c r="F59" s="180"/>
      <c r="G59" s="180"/>
      <c r="H59" s="181"/>
    </row>
    <row r="60" spans="2:9" x14ac:dyDescent="0.25">
      <c r="B60" s="182" t="s">
        <v>12</v>
      </c>
      <c r="C60" s="82" t="str">
        <f>$C$24</f>
        <v>271AFNAG1T21M</v>
      </c>
      <c r="D60" s="83" t="str">
        <f>$D$24</f>
        <v xml:space="preserve">Tier 2 </v>
      </c>
      <c r="E60" s="83" t="str">
        <f>$E$24</f>
        <v>1 or more</v>
      </c>
      <c r="F60" s="74"/>
      <c r="G60" s="88"/>
      <c r="H60" s="86" t="str">
        <f>IF(NOT(ISBLANK(G60)),F60*(G60),"")</f>
        <v/>
      </c>
    </row>
    <row r="61" spans="2:9" ht="16.5" thickBot="1" x14ac:dyDescent="0.3">
      <c r="B61" s="183"/>
      <c r="C61" s="84" t="str">
        <f>$C$25</f>
        <v>271AFNAG1T31M</v>
      </c>
      <c r="D61" s="85" t="str">
        <f>$D$25</f>
        <v>Tier 3</v>
      </c>
      <c r="E61" s="85" t="str">
        <f>$E$25</f>
        <v>1 or more</v>
      </c>
      <c r="F61" s="6" t="str">
        <f>IF(NOT(ISBLANK(F60)),F60,"")</f>
        <v/>
      </c>
      <c r="G61" s="89"/>
      <c r="H61" s="87" t="str">
        <f>IF(NOT(ISBLANK(G61)),F61*(G61),"")</f>
        <v/>
      </c>
    </row>
    <row r="62" spans="2:9" ht="16.5" thickBot="1" x14ac:dyDescent="0.3">
      <c r="G62" s="200" t="s">
        <v>28</v>
      </c>
      <c r="H62" s="185"/>
      <c r="I62" s="186"/>
    </row>
    <row r="63" spans="2:9" ht="16.5" thickBot="1" x14ac:dyDescent="0.3"/>
    <row r="64" spans="2:9" x14ac:dyDescent="0.25">
      <c r="B64" s="105" t="str">
        <f>$B$16</f>
        <v>Additional Discount Program Appendix  – Newly Approved Drug</v>
      </c>
      <c r="C64" s="106"/>
      <c r="D64" s="106"/>
      <c r="E64" s="106"/>
      <c r="F64" s="106"/>
      <c r="G64" s="106"/>
      <c r="H64" s="107"/>
    </row>
    <row r="65" spans="2:9" ht="16.5" thickBot="1" x14ac:dyDescent="0.3">
      <c r="B65" s="150"/>
      <c r="C65" s="151"/>
      <c r="D65" s="151"/>
      <c r="E65" s="151"/>
      <c r="F65" s="151"/>
      <c r="G65" s="151"/>
      <c r="H65" s="152"/>
    </row>
    <row r="66" spans="2:9" ht="16.5" thickBot="1" x14ac:dyDescent="0.3">
      <c r="B66" s="153" t="s">
        <v>16</v>
      </c>
      <c r="C66" s="63" t="s">
        <v>42</v>
      </c>
      <c r="D66" s="191" t="str">
        <f>$D$3</f>
        <v>ANTIFUNGALS</v>
      </c>
      <c r="E66" s="192"/>
      <c r="F66" s="32" t="s">
        <v>7</v>
      </c>
      <c r="G66" s="193" t="str">
        <f>$G$3</f>
        <v>November 4-5, 2026</v>
      </c>
      <c r="H66" s="115"/>
    </row>
    <row r="67" spans="2:9" ht="16.5" thickBot="1" x14ac:dyDescent="0.3">
      <c r="B67" s="153"/>
      <c r="C67" s="70" t="s">
        <v>43</v>
      </c>
      <c r="D67" s="202" t="str">
        <f>$D$4</f>
        <v>N/A</v>
      </c>
      <c r="E67" s="203"/>
      <c r="F67" s="31" t="s">
        <v>29</v>
      </c>
      <c r="G67" s="201">
        <f>$G$4</f>
        <v>46321</v>
      </c>
      <c r="H67" s="197"/>
    </row>
    <row r="68" spans="2:9" ht="16.5" thickBot="1" x14ac:dyDescent="0.3">
      <c r="B68" s="153"/>
      <c r="C68" s="65" t="s">
        <v>0</v>
      </c>
      <c r="D68" s="66" t="s">
        <v>1</v>
      </c>
      <c r="E68" s="66" t="s">
        <v>2</v>
      </c>
      <c r="F68" s="5" t="s">
        <v>3</v>
      </c>
      <c r="G68" s="7" t="str">
        <f>$G$20</f>
        <v>Package Size</v>
      </c>
      <c r="H68" s="198" t="s">
        <v>31</v>
      </c>
    </row>
    <row r="69" spans="2:9" ht="16.5" thickBot="1" x14ac:dyDescent="0.3">
      <c r="B69" s="154"/>
      <c r="C69" s="67"/>
      <c r="D69" s="68"/>
      <c r="E69" s="68"/>
      <c r="F69" s="8"/>
      <c r="G69" s="9"/>
      <c r="H69" s="199"/>
    </row>
    <row r="70" spans="2:9" ht="32.25" thickBot="1" x14ac:dyDescent="0.3">
      <c r="B70" s="2" t="s">
        <v>9</v>
      </c>
      <c r="C70" s="69" t="s">
        <v>17</v>
      </c>
      <c r="D70" s="30" t="s">
        <v>5</v>
      </c>
      <c r="E70" s="30" t="s">
        <v>32</v>
      </c>
      <c r="F70" s="29" t="s">
        <v>36</v>
      </c>
      <c r="G70" s="28" t="s">
        <v>35</v>
      </c>
      <c r="H70" s="27" t="s">
        <v>34</v>
      </c>
    </row>
    <row r="71" spans="2:9" ht="16.5" customHeight="1" thickBot="1" x14ac:dyDescent="0.3">
      <c r="B71" s="179" t="str">
        <f>IF(B59="","",$B$23)</f>
        <v/>
      </c>
      <c r="C71" s="180"/>
      <c r="D71" s="180"/>
      <c r="E71" s="180"/>
      <c r="F71" s="180"/>
      <c r="G71" s="180"/>
      <c r="H71" s="181"/>
    </row>
    <row r="72" spans="2:9" x14ac:dyDescent="0.25">
      <c r="B72" s="182" t="s">
        <v>12</v>
      </c>
      <c r="C72" s="82" t="str">
        <f>$C$24</f>
        <v>271AFNAG1T21M</v>
      </c>
      <c r="D72" s="83" t="str">
        <f>$D$24</f>
        <v xml:space="preserve">Tier 2 </v>
      </c>
      <c r="E72" s="83" t="str">
        <f>$E$24</f>
        <v>1 or more</v>
      </c>
      <c r="F72" s="74"/>
      <c r="G72" s="88"/>
      <c r="H72" s="86" t="str">
        <f>IF(NOT(ISBLANK(G72)),F72*(G72),"")</f>
        <v/>
      </c>
    </row>
    <row r="73" spans="2:9" ht="16.5" thickBot="1" x14ac:dyDescent="0.3">
      <c r="B73" s="183"/>
      <c r="C73" s="84" t="str">
        <f>$C$25</f>
        <v>271AFNAG1T31M</v>
      </c>
      <c r="D73" s="85" t="str">
        <f>$D$25</f>
        <v>Tier 3</v>
      </c>
      <c r="E73" s="85" t="str">
        <f>$E$25</f>
        <v>1 or more</v>
      </c>
      <c r="F73" s="6" t="str">
        <f>IF(NOT(ISBLANK(F72)),F72,"")</f>
        <v/>
      </c>
      <c r="G73" s="89"/>
      <c r="H73" s="87" t="str">
        <f>IF(NOT(ISBLANK(G73)),F73*(G73),"")</f>
        <v/>
      </c>
    </row>
    <row r="74" spans="2:9" ht="16.5" thickBot="1" x14ac:dyDescent="0.3">
      <c r="G74" s="200" t="s">
        <v>28</v>
      </c>
      <c r="H74" s="185"/>
      <c r="I74" s="186"/>
    </row>
    <row r="75" spans="2:9" ht="16.5" thickBot="1" x14ac:dyDescent="0.3"/>
    <row r="76" spans="2:9" x14ac:dyDescent="0.25">
      <c r="B76" s="105" t="str">
        <f>$B$16</f>
        <v>Additional Discount Program Appendix  – Newly Approved Drug</v>
      </c>
      <c r="C76" s="106"/>
      <c r="D76" s="106"/>
      <c r="E76" s="106"/>
      <c r="F76" s="106"/>
      <c r="G76" s="106"/>
      <c r="H76" s="107"/>
    </row>
    <row r="77" spans="2:9" ht="16.5" thickBot="1" x14ac:dyDescent="0.3">
      <c r="B77" s="150"/>
      <c r="C77" s="151"/>
      <c r="D77" s="151"/>
      <c r="E77" s="151"/>
      <c r="F77" s="151"/>
      <c r="G77" s="151"/>
      <c r="H77" s="152"/>
    </row>
    <row r="78" spans="2:9" ht="16.5" thickBot="1" x14ac:dyDescent="0.3">
      <c r="B78" s="153" t="s">
        <v>23</v>
      </c>
      <c r="C78" s="63" t="s">
        <v>42</v>
      </c>
      <c r="D78" s="191" t="str">
        <f>$D$3</f>
        <v>ANTIFUNGALS</v>
      </c>
      <c r="E78" s="192"/>
      <c r="F78" s="32" t="s">
        <v>7</v>
      </c>
      <c r="G78" s="193" t="str">
        <f>$G$3</f>
        <v>November 4-5, 2026</v>
      </c>
      <c r="H78" s="115"/>
    </row>
    <row r="79" spans="2:9" ht="16.5" thickBot="1" x14ac:dyDescent="0.3">
      <c r="B79" s="153"/>
      <c r="C79" s="70" t="s">
        <v>43</v>
      </c>
      <c r="D79" s="202" t="str">
        <f>$D$4</f>
        <v>N/A</v>
      </c>
      <c r="E79" s="203"/>
      <c r="F79" s="31" t="s">
        <v>29</v>
      </c>
      <c r="G79" s="201">
        <f>$G$4</f>
        <v>46321</v>
      </c>
      <c r="H79" s="197"/>
    </row>
    <row r="80" spans="2:9" ht="16.5" thickBot="1" x14ac:dyDescent="0.3">
      <c r="B80" s="153"/>
      <c r="C80" s="65" t="s">
        <v>0</v>
      </c>
      <c r="D80" s="66" t="s">
        <v>1</v>
      </c>
      <c r="E80" s="66" t="s">
        <v>2</v>
      </c>
      <c r="F80" s="5" t="s">
        <v>3</v>
      </c>
      <c r="G80" s="7" t="str">
        <f>$G$20</f>
        <v>Package Size</v>
      </c>
      <c r="H80" s="198" t="s">
        <v>31</v>
      </c>
    </row>
    <row r="81" spans="2:9" ht="16.5" thickBot="1" x14ac:dyDescent="0.3">
      <c r="B81" s="154"/>
      <c r="C81" s="67"/>
      <c r="D81" s="68"/>
      <c r="E81" s="68"/>
      <c r="F81" s="8"/>
      <c r="G81" s="9"/>
      <c r="H81" s="199"/>
    </row>
    <row r="82" spans="2:9" ht="32.25" thickBot="1" x14ac:dyDescent="0.3">
      <c r="B82" s="2" t="s">
        <v>9</v>
      </c>
      <c r="C82" s="69" t="s">
        <v>17</v>
      </c>
      <c r="D82" s="30" t="s">
        <v>5</v>
      </c>
      <c r="E82" s="30" t="s">
        <v>32</v>
      </c>
      <c r="F82" s="29" t="s">
        <v>36</v>
      </c>
      <c r="G82" s="28" t="s">
        <v>35</v>
      </c>
      <c r="H82" s="27" t="s">
        <v>34</v>
      </c>
    </row>
    <row r="83" spans="2:9" ht="16.5" customHeight="1" thickBot="1" x14ac:dyDescent="0.3">
      <c r="B83" s="179" t="str">
        <f>IF(B71="","",$B$23)</f>
        <v/>
      </c>
      <c r="C83" s="180"/>
      <c r="D83" s="180"/>
      <c r="E83" s="180"/>
      <c r="F83" s="180"/>
      <c r="G83" s="180"/>
      <c r="H83" s="181"/>
    </row>
    <row r="84" spans="2:9" x14ac:dyDescent="0.25">
      <c r="B84" s="182" t="s">
        <v>12</v>
      </c>
      <c r="C84" s="82" t="str">
        <f>$C$24</f>
        <v>271AFNAG1T21M</v>
      </c>
      <c r="D84" s="83" t="str">
        <f>$D$24</f>
        <v xml:space="preserve">Tier 2 </v>
      </c>
      <c r="E84" s="83" t="str">
        <f>$E$24</f>
        <v>1 or more</v>
      </c>
      <c r="F84" s="74"/>
      <c r="G84" s="88"/>
      <c r="H84" s="86" t="str">
        <f>IF(NOT(ISBLANK(G84)),F84*(G84),"")</f>
        <v/>
      </c>
    </row>
    <row r="85" spans="2:9" ht="16.5" thickBot="1" x14ac:dyDescent="0.3">
      <c r="B85" s="183"/>
      <c r="C85" s="84" t="str">
        <f>$C$25</f>
        <v>271AFNAG1T31M</v>
      </c>
      <c r="D85" s="85" t="str">
        <f>$D$25</f>
        <v>Tier 3</v>
      </c>
      <c r="E85" s="85" t="str">
        <f>$E$25</f>
        <v>1 or more</v>
      </c>
      <c r="F85" s="6" t="str">
        <f>IF(NOT(ISBLANK(F84)),F84,"")</f>
        <v/>
      </c>
      <c r="G85" s="89"/>
      <c r="H85" s="87" t="str">
        <f>IF(NOT(ISBLANK(G85)),F85*(G85),"")</f>
        <v/>
      </c>
    </row>
    <row r="86" spans="2:9" ht="16.5" thickBot="1" x14ac:dyDescent="0.3">
      <c r="G86" s="200" t="s">
        <v>28</v>
      </c>
      <c r="H86" s="185"/>
      <c r="I86" s="186"/>
    </row>
    <row r="87" spans="2:9" ht="16.5" thickBot="1" x14ac:dyDescent="0.3"/>
    <row r="88" spans="2:9" x14ac:dyDescent="0.25">
      <c r="B88" s="105" t="str">
        <f>$B$16</f>
        <v>Additional Discount Program Appendix  – Newly Approved Drug</v>
      </c>
      <c r="C88" s="106"/>
      <c r="D88" s="106"/>
      <c r="E88" s="106"/>
      <c r="F88" s="106"/>
      <c r="G88" s="106"/>
      <c r="H88" s="107"/>
    </row>
    <row r="89" spans="2:9" ht="16.5" thickBot="1" x14ac:dyDescent="0.3">
      <c r="B89" s="150"/>
      <c r="C89" s="151"/>
      <c r="D89" s="151"/>
      <c r="E89" s="151"/>
      <c r="F89" s="151"/>
      <c r="G89" s="151"/>
      <c r="H89" s="152"/>
    </row>
    <row r="90" spans="2:9" ht="16.5" thickBot="1" x14ac:dyDescent="0.3">
      <c r="B90" s="153" t="s">
        <v>24</v>
      </c>
      <c r="C90" s="63" t="s">
        <v>42</v>
      </c>
      <c r="D90" s="191" t="str">
        <f>$D$3</f>
        <v>ANTIFUNGALS</v>
      </c>
      <c r="E90" s="192"/>
      <c r="F90" s="32" t="s">
        <v>7</v>
      </c>
      <c r="G90" s="193" t="str">
        <f>$G$3</f>
        <v>November 4-5, 2026</v>
      </c>
      <c r="H90" s="115"/>
    </row>
    <row r="91" spans="2:9" ht="16.5" thickBot="1" x14ac:dyDescent="0.3">
      <c r="B91" s="153"/>
      <c r="C91" s="70" t="s">
        <v>43</v>
      </c>
      <c r="D91" s="202" t="str">
        <f>$D$4</f>
        <v>N/A</v>
      </c>
      <c r="E91" s="203"/>
      <c r="F91" s="31" t="s">
        <v>29</v>
      </c>
      <c r="G91" s="201">
        <f>$G$4</f>
        <v>46321</v>
      </c>
      <c r="H91" s="197"/>
    </row>
    <row r="92" spans="2:9" ht="16.5" thickBot="1" x14ac:dyDescent="0.3">
      <c r="B92" s="153"/>
      <c r="C92" s="65" t="s">
        <v>0</v>
      </c>
      <c r="D92" s="66" t="s">
        <v>1</v>
      </c>
      <c r="E92" s="66" t="s">
        <v>2</v>
      </c>
      <c r="F92" s="5" t="s">
        <v>3</v>
      </c>
      <c r="G92" s="7" t="str">
        <f>$G$20</f>
        <v>Package Size</v>
      </c>
      <c r="H92" s="198" t="s">
        <v>31</v>
      </c>
    </row>
    <row r="93" spans="2:9" ht="16.5" thickBot="1" x14ac:dyDescent="0.3">
      <c r="B93" s="154"/>
      <c r="C93" s="67"/>
      <c r="D93" s="68"/>
      <c r="E93" s="68"/>
      <c r="F93" s="8"/>
      <c r="G93" s="9"/>
      <c r="H93" s="199"/>
    </row>
    <row r="94" spans="2:9" ht="32.25" thickBot="1" x14ac:dyDescent="0.3">
      <c r="B94" s="2" t="s">
        <v>9</v>
      </c>
      <c r="C94" s="69" t="s">
        <v>17</v>
      </c>
      <c r="D94" s="30" t="s">
        <v>5</v>
      </c>
      <c r="E94" s="30" t="s">
        <v>32</v>
      </c>
      <c r="F94" s="29" t="s">
        <v>36</v>
      </c>
      <c r="G94" s="28" t="s">
        <v>35</v>
      </c>
      <c r="H94" s="27" t="s">
        <v>34</v>
      </c>
    </row>
    <row r="95" spans="2:9" ht="16.5" customHeight="1" thickBot="1" x14ac:dyDescent="0.3">
      <c r="B95" s="179" t="str">
        <f>IF(B83="","",$B$23)</f>
        <v/>
      </c>
      <c r="C95" s="180"/>
      <c r="D95" s="180"/>
      <c r="E95" s="180"/>
      <c r="F95" s="180"/>
      <c r="G95" s="180"/>
      <c r="H95" s="181"/>
    </row>
    <row r="96" spans="2:9" x14ac:dyDescent="0.25">
      <c r="B96" s="182" t="s">
        <v>12</v>
      </c>
      <c r="C96" s="82" t="str">
        <f>$C$24</f>
        <v>271AFNAG1T21M</v>
      </c>
      <c r="D96" s="83" t="str">
        <f>$D$24</f>
        <v xml:space="preserve">Tier 2 </v>
      </c>
      <c r="E96" s="83" t="str">
        <f>$E$24</f>
        <v>1 or more</v>
      </c>
      <c r="F96" s="74"/>
      <c r="G96" s="88"/>
      <c r="H96" s="86" t="str">
        <f>IF(NOT(ISBLANK(G96)),F96*(G96),"")</f>
        <v/>
      </c>
    </row>
    <row r="97" spans="2:9" ht="16.5" thickBot="1" x14ac:dyDescent="0.3">
      <c r="B97" s="183"/>
      <c r="C97" s="84" t="str">
        <f>$C$25</f>
        <v>271AFNAG1T31M</v>
      </c>
      <c r="D97" s="85" t="str">
        <f>$D$25</f>
        <v>Tier 3</v>
      </c>
      <c r="E97" s="85" t="str">
        <f>$E$25</f>
        <v>1 or more</v>
      </c>
      <c r="F97" s="6" t="str">
        <f>IF(NOT(ISBLANK(F96)),F96,"")</f>
        <v/>
      </c>
      <c r="G97" s="89"/>
      <c r="H97" s="87" t="str">
        <f>IF(NOT(ISBLANK(G97)),F97*(G97),"")</f>
        <v/>
      </c>
    </row>
    <row r="98" spans="2:9" ht="16.5" thickBot="1" x14ac:dyDescent="0.3">
      <c r="G98" s="200" t="s">
        <v>28</v>
      </c>
      <c r="H98" s="185"/>
      <c r="I98" s="186"/>
    </row>
    <row r="99" spans="2:9" ht="16.5" thickBot="1" x14ac:dyDescent="0.3"/>
    <row r="100" spans="2:9" x14ac:dyDescent="0.25">
      <c r="B100" s="105" t="str">
        <f>$B$16</f>
        <v>Additional Discount Program Appendix  – Newly Approved Drug</v>
      </c>
      <c r="C100" s="106"/>
      <c r="D100" s="106"/>
      <c r="E100" s="106"/>
      <c r="F100" s="106"/>
      <c r="G100" s="106"/>
      <c r="H100" s="107"/>
    </row>
    <row r="101" spans="2:9" ht="16.5" thickBot="1" x14ac:dyDescent="0.3">
      <c r="B101" s="150"/>
      <c r="C101" s="151"/>
      <c r="D101" s="151"/>
      <c r="E101" s="151"/>
      <c r="F101" s="151"/>
      <c r="G101" s="151"/>
      <c r="H101" s="152"/>
    </row>
    <row r="102" spans="2:9" ht="16.5" thickBot="1" x14ac:dyDescent="0.3">
      <c r="B102" s="153" t="s">
        <v>25</v>
      </c>
      <c r="C102" s="63" t="s">
        <v>42</v>
      </c>
      <c r="D102" s="191" t="str">
        <f>$D$3</f>
        <v>ANTIFUNGALS</v>
      </c>
      <c r="E102" s="192"/>
      <c r="F102" s="32" t="s">
        <v>7</v>
      </c>
      <c r="G102" s="193" t="str">
        <f>$G$3</f>
        <v>November 4-5, 2026</v>
      </c>
      <c r="H102" s="115"/>
    </row>
    <row r="103" spans="2:9" ht="16.5" thickBot="1" x14ac:dyDescent="0.3">
      <c r="B103" s="153"/>
      <c r="C103" s="70" t="s">
        <v>43</v>
      </c>
      <c r="D103" s="202" t="str">
        <f>$D$4</f>
        <v>N/A</v>
      </c>
      <c r="E103" s="203"/>
      <c r="F103" s="31" t="s">
        <v>29</v>
      </c>
      <c r="G103" s="201">
        <f>$G$4</f>
        <v>46321</v>
      </c>
      <c r="H103" s="197"/>
    </row>
    <row r="104" spans="2:9" ht="16.5" thickBot="1" x14ac:dyDescent="0.3">
      <c r="B104" s="153"/>
      <c r="C104" s="65" t="s">
        <v>0</v>
      </c>
      <c r="D104" s="66" t="s">
        <v>1</v>
      </c>
      <c r="E104" s="66" t="s">
        <v>2</v>
      </c>
      <c r="F104" s="5" t="s">
        <v>3</v>
      </c>
      <c r="G104" s="7" t="str">
        <f>$G$20</f>
        <v>Package Size</v>
      </c>
      <c r="H104" s="198" t="s">
        <v>31</v>
      </c>
    </row>
    <row r="105" spans="2:9" ht="16.5" thickBot="1" x14ac:dyDescent="0.3">
      <c r="B105" s="154"/>
      <c r="C105" s="67"/>
      <c r="D105" s="68"/>
      <c r="E105" s="68"/>
      <c r="F105" s="8"/>
      <c r="G105" s="9"/>
      <c r="H105" s="199"/>
    </row>
    <row r="106" spans="2:9" ht="32.25" thickBot="1" x14ac:dyDescent="0.3">
      <c r="B106" s="2" t="s">
        <v>9</v>
      </c>
      <c r="C106" s="69" t="s">
        <v>17</v>
      </c>
      <c r="D106" s="30" t="s">
        <v>5</v>
      </c>
      <c r="E106" s="30" t="s">
        <v>32</v>
      </c>
      <c r="F106" s="29" t="s">
        <v>36</v>
      </c>
      <c r="G106" s="28" t="s">
        <v>35</v>
      </c>
      <c r="H106" s="27" t="s">
        <v>34</v>
      </c>
    </row>
    <row r="107" spans="2:9" ht="16.5" customHeight="1" thickBot="1" x14ac:dyDescent="0.3">
      <c r="B107" s="179" t="str">
        <f>IF(B95="","",$B$23)</f>
        <v/>
      </c>
      <c r="C107" s="180"/>
      <c r="D107" s="180"/>
      <c r="E107" s="180"/>
      <c r="F107" s="180"/>
      <c r="G107" s="180"/>
      <c r="H107" s="181"/>
    </row>
    <row r="108" spans="2:9" x14ac:dyDescent="0.25">
      <c r="B108" s="182" t="s">
        <v>12</v>
      </c>
      <c r="C108" s="82" t="str">
        <f>$C$24</f>
        <v>271AFNAG1T21M</v>
      </c>
      <c r="D108" s="83" t="str">
        <f>$D$24</f>
        <v xml:space="preserve">Tier 2 </v>
      </c>
      <c r="E108" s="83" t="str">
        <f>$E$24</f>
        <v>1 or more</v>
      </c>
      <c r="F108" s="74"/>
      <c r="G108" s="88"/>
      <c r="H108" s="86" t="str">
        <f>IF(NOT(ISBLANK(G108)),F108*(G108),"")</f>
        <v/>
      </c>
    </row>
    <row r="109" spans="2:9" ht="16.5" thickBot="1" x14ac:dyDescent="0.3">
      <c r="B109" s="183"/>
      <c r="C109" s="84" t="str">
        <f>$C$25</f>
        <v>271AFNAG1T31M</v>
      </c>
      <c r="D109" s="85" t="str">
        <f>$D$25</f>
        <v>Tier 3</v>
      </c>
      <c r="E109" s="85" t="str">
        <f>$E$25</f>
        <v>1 or more</v>
      </c>
      <c r="F109" s="6" t="str">
        <f>IF(NOT(ISBLANK(F108)),F108,"")</f>
        <v/>
      </c>
      <c r="G109" s="89"/>
      <c r="H109" s="87" t="str">
        <f>IF(NOT(ISBLANK(G109)),F109*(G109),"")</f>
        <v/>
      </c>
    </row>
    <row r="110" spans="2:9" ht="16.5" thickBot="1" x14ac:dyDescent="0.3">
      <c r="G110" s="200" t="s">
        <v>28</v>
      </c>
      <c r="H110" s="185"/>
      <c r="I110" s="186"/>
    </row>
    <row r="111" spans="2:9" ht="16.5" thickBot="1" x14ac:dyDescent="0.3"/>
    <row r="112" spans="2:9" x14ac:dyDescent="0.25">
      <c r="B112" s="105" t="str">
        <f>$B$16</f>
        <v>Additional Discount Program Appendix  – Newly Approved Drug</v>
      </c>
      <c r="C112" s="106"/>
      <c r="D112" s="106"/>
      <c r="E112" s="106"/>
      <c r="F112" s="106"/>
      <c r="G112" s="106"/>
      <c r="H112" s="107"/>
    </row>
    <row r="113" spans="2:9" ht="16.5" thickBot="1" x14ac:dyDescent="0.3">
      <c r="B113" s="150"/>
      <c r="C113" s="151"/>
      <c r="D113" s="151"/>
      <c r="E113" s="151"/>
      <c r="F113" s="151"/>
      <c r="G113" s="151"/>
      <c r="H113" s="152"/>
    </row>
    <row r="114" spans="2:9" ht="16.5" thickBot="1" x14ac:dyDescent="0.3">
      <c r="B114" s="153" t="s">
        <v>26</v>
      </c>
      <c r="C114" s="63" t="s">
        <v>42</v>
      </c>
      <c r="D114" s="191" t="str">
        <f>$D$3</f>
        <v>ANTIFUNGALS</v>
      </c>
      <c r="E114" s="192"/>
      <c r="F114" s="32" t="s">
        <v>7</v>
      </c>
      <c r="G114" s="193" t="str">
        <f>$G$3</f>
        <v>November 4-5, 2026</v>
      </c>
      <c r="H114" s="115"/>
    </row>
    <row r="115" spans="2:9" ht="16.5" thickBot="1" x14ac:dyDescent="0.3">
      <c r="B115" s="153"/>
      <c r="C115" s="70" t="s">
        <v>43</v>
      </c>
      <c r="D115" s="202" t="str">
        <f>$D$4</f>
        <v>N/A</v>
      </c>
      <c r="E115" s="203"/>
      <c r="F115" s="31" t="s">
        <v>29</v>
      </c>
      <c r="G115" s="201">
        <f>$G$4</f>
        <v>46321</v>
      </c>
      <c r="H115" s="197"/>
    </row>
    <row r="116" spans="2:9" ht="16.5" thickBot="1" x14ac:dyDescent="0.3">
      <c r="B116" s="153"/>
      <c r="C116" s="65" t="s">
        <v>0</v>
      </c>
      <c r="D116" s="66" t="s">
        <v>1</v>
      </c>
      <c r="E116" s="66" t="s">
        <v>2</v>
      </c>
      <c r="F116" s="5" t="s">
        <v>3</v>
      </c>
      <c r="G116" s="7" t="str">
        <f>$G$20</f>
        <v>Package Size</v>
      </c>
      <c r="H116" s="198" t="s">
        <v>31</v>
      </c>
    </row>
    <row r="117" spans="2:9" ht="16.5" thickBot="1" x14ac:dyDescent="0.3">
      <c r="B117" s="154"/>
      <c r="C117" s="67"/>
      <c r="D117" s="68"/>
      <c r="E117" s="68"/>
      <c r="F117" s="8"/>
      <c r="G117" s="9"/>
      <c r="H117" s="199"/>
    </row>
    <row r="118" spans="2:9" ht="32.25" thickBot="1" x14ac:dyDescent="0.3">
      <c r="B118" s="2" t="s">
        <v>9</v>
      </c>
      <c r="C118" s="69" t="s">
        <v>17</v>
      </c>
      <c r="D118" s="30" t="s">
        <v>5</v>
      </c>
      <c r="E118" s="30" t="s">
        <v>32</v>
      </c>
      <c r="F118" s="29" t="s">
        <v>36</v>
      </c>
      <c r="G118" s="28" t="s">
        <v>35</v>
      </c>
      <c r="H118" s="27" t="s">
        <v>34</v>
      </c>
    </row>
    <row r="119" spans="2:9" ht="16.5" customHeight="1" thickBot="1" x14ac:dyDescent="0.3">
      <c r="B119" s="179" t="str">
        <f>IF(B107="","",$B$23)</f>
        <v/>
      </c>
      <c r="C119" s="180"/>
      <c r="D119" s="180"/>
      <c r="E119" s="180"/>
      <c r="F119" s="180"/>
      <c r="G119" s="180"/>
      <c r="H119" s="181"/>
    </row>
    <row r="120" spans="2:9" x14ac:dyDescent="0.25">
      <c r="B120" s="182" t="s">
        <v>12</v>
      </c>
      <c r="C120" s="82" t="str">
        <f>$C$24</f>
        <v>271AFNAG1T21M</v>
      </c>
      <c r="D120" s="83" t="str">
        <f>$D$24</f>
        <v xml:space="preserve">Tier 2 </v>
      </c>
      <c r="E120" s="83" t="str">
        <f>$E$24</f>
        <v>1 or more</v>
      </c>
      <c r="F120" s="74"/>
      <c r="G120" s="88"/>
      <c r="H120" s="86" t="str">
        <f>IF(NOT(ISBLANK(G120)),F120*(G120),"")</f>
        <v/>
      </c>
    </row>
    <row r="121" spans="2:9" ht="16.5" thickBot="1" x14ac:dyDescent="0.3">
      <c r="B121" s="183"/>
      <c r="C121" s="84" t="str">
        <f>$C$25</f>
        <v>271AFNAG1T31M</v>
      </c>
      <c r="D121" s="85" t="str">
        <f>$D$25</f>
        <v>Tier 3</v>
      </c>
      <c r="E121" s="85" t="str">
        <f>$E$25</f>
        <v>1 or more</v>
      </c>
      <c r="F121" s="6" t="str">
        <f>IF(NOT(ISBLANK(F120)),F120,"")</f>
        <v/>
      </c>
      <c r="G121" s="89"/>
      <c r="H121" s="87" t="str">
        <f>IF(NOT(ISBLANK(G121)),F121*(G121),"")</f>
        <v/>
      </c>
    </row>
    <row r="122" spans="2:9" ht="16.5" thickBot="1" x14ac:dyDescent="0.3">
      <c r="G122" s="200" t="s">
        <v>28</v>
      </c>
      <c r="H122" s="185"/>
      <c r="I122" s="186"/>
    </row>
    <row r="123" spans="2:9" ht="16.5" thickBot="1" x14ac:dyDescent="0.3"/>
    <row r="124" spans="2:9" x14ac:dyDescent="0.25">
      <c r="B124" s="105" t="str">
        <f>$B$16</f>
        <v>Additional Discount Program Appendix  – Newly Approved Drug</v>
      </c>
      <c r="C124" s="106"/>
      <c r="D124" s="106"/>
      <c r="E124" s="106"/>
      <c r="F124" s="106"/>
      <c r="G124" s="106"/>
      <c r="H124" s="107"/>
    </row>
    <row r="125" spans="2:9" ht="16.5" thickBot="1" x14ac:dyDescent="0.3">
      <c r="B125" s="150"/>
      <c r="C125" s="151"/>
      <c r="D125" s="151"/>
      <c r="E125" s="151"/>
      <c r="F125" s="151"/>
      <c r="G125" s="151"/>
      <c r="H125" s="152"/>
    </row>
    <row r="126" spans="2:9" ht="16.5" thickBot="1" x14ac:dyDescent="0.3">
      <c r="B126" s="153" t="s">
        <v>27</v>
      </c>
      <c r="C126" s="63" t="s">
        <v>42</v>
      </c>
      <c r="D126" s="191" t="str">
        <f>$D$3</f>
        <v>ANTIFUNGALS</v>
      </c>
      <c r="E126" s="192"/>
      <c r="F126" s="32" t="s">
        <v>7</v>
      </c>
      <c r="G126" s="193" t="str">
        <f>$G$3</f>
        <v>November 4-5, 2026</v>
      </c>
      <c r="H126" s="115"/>
    </row>
    <row r="127" spans="2:9" ht="16.5" thickBot="1" x14ac:dyDescent="0.3">
      <c r="B127" s="153"/>
      <c r="C127" s="70" t="s">
        <v>43</v>
      </c>
      <c r="D127" s="202" t="str">
        <f>$D$4</f>
        <v>N/A</v>
      </c>
      <c r="E127" s="203"/>
      <c r="F127" s="31" t="s">
        <v>29</v>
      </c>
      <c r="G127" s="201">
        <f>$G$4</f>
        <v>46321</v>
      </c>
      <c r="H127" s="197"/>
    </row>
    <row r="128" spans="2:9" ht="16.5" thickBot="1" x14ac:dyDescent="0.3">
      <c r="B128" s="153"/>
      <c r="C128" s="65" t="s">
        <v>0</v>
      </c>
      <c r="D128" s="66" t="s">
        <v>1</v>
      </c>
      <c r="E128" s="66" t="s">
        <v>2</v>
      </c>
      <c r="F128" s="5" t="s">
        <v>3</v>
      </c>
      <c r="G128" s="7" t="str">
        <f>$G$20</f>
        <v>Package Size</v>
      </c>
      <c r="H128" s="198" t="s">
        <v>31</v>
      </c>
    </row>
    <row r="129" spans="2:9" ht="16.5" thickBot="1" x14ac:dyDescent="0.3">
      <c r="B129" s="154"/>
      <c r="C129" s="67"/>
      <c r="D129" s="68"/>
      <c r="E129" s="68"/>
      <c r="F129" s="8"/>
      <c r="G129" s="9"/>
      <c r="H129" s="199"/>
    </row>
    <row r="130" spans="2:9" ht="32.25" thickBot="1" x14ac:dyDescent="0.3">
      <c r="B130" s="2" t="s">
        <v>9</v>
      </c>
      <c r="C130" s="69" t="s">
        <v>17</v>
      </c>
      <c r="D130" s="30" t="s">
        <v>5</v>
      </c>
      <c r="E130" s="30" t="s">
        <v>32</v>
      </c>
      <c r="F130" s="29" t="s">
        <v>36</v>
      </c>
      <c r="G130" s="28" t="s">
        <v>35</v>
      </c>
      <c r="H130" s="27" t="s">
        <v>34</v>
      </c>
    </row>
    <row r="131" spans="2:9" ht="16.5" customHeight="1" thickBot="1" x14ac:dyDescent="0.3">
      <c r="B131" s="179" t="str">
        <f>IF(B119="","",$B$23)</f>
        <v/>
      </c>
      <c r="C131" s="180"/>
      <c r="D131" s="180"/>
      <c r="E131" s="180"/>
      <c r="F131" s="180"/>
      <c r="G131" s="180"/>
      <c r="H131" s="181"/>
    </row>
    <row r="132" spans="2:9" x14ac:dyDescent="0.25">
      <c r="B132" s="182" t="s">
        <v>12</v>
      </c>
      <c r="C132" s="82" t="str">
        <f>$C$24</f>
        <v>271AFNAG1T21M</v>
      </c>
      <c r="D132" s="83" t="str">
        <f>$D$24</f>
        <v xml:space="preserve">Tier 2 </v>
      </c>
      <c r="E132" s="83" t="str">
        <f>$E$24</f>
        <v>1 or more</v>
      </c>
      <c r="F132" s="74"/>
      <c r="G132" s="88"/>
      <c r="H132" s="86" t="str">
        <f>IF(NOT(ISBLANK(G132)),F132*(G132),"")</f>
        <v/>
      </c>
    </row>
    <row r="133" spans="2:9" ht="16.5" thickBot="1" x14ac:dyDescent="0.3">
      <c r="B133" s="183"/>
      <c r="C133" s="84" t="str">
        <f>$C$25</f>
        <v>271AFNAG1T31M</v>
      </c>
      <c r="D133" s="85" t="str">
        <f>$D$25</f>
        <v>Tier 3</v>
      </c>
      <c r="E133" s="85" t="str">
        <f>$E$25</f>
        <v>1 or more</v>
      </c>
      <c r="F133" s="6" t="str">
        <f>IF(NOT(ISBLANK(F132)),F132,"")</f>
        <v/>
      </c>
      <c r="G133" s="89"/>
      <c r="H133" s="87" t="str">
        <f>IF(NOT(ISBLANK(G133)),F133*(G133),"")</f>
        <v/>
      </c>
    </row>
    <row r="134" spans="2:9" ht="16.5" thickBot="1" x14ac:dyDescent="0.3">
      <c r="G134" s="200" t="s">
        <v>28</v>
      </c>
      <c r="H134" s="185"/>
      <c r="I134" s="186"/>
    </row>
  </sheetData>
  <sheetProtection algorithmName="SHA-512" hashValue="lk2ljBg0BqE1s34u7wao1c8yP7Dd+ThKFoNsBaVXPgAIkjolXHvVV/IDGhd9Dk1eZEuKlIegBz9x9J23bPo4SQ==" saltValue="BtSTK/OPfJTYP6NdoXFR5A==" spinCount="100000" sheet="1" objects="1" scenarios="1"/>
  <mergeCells count="110">
    <mergeCell ref="B131:H131"/>
    <mergeCell ref="B132:B133"/>
    <mergeCell ref="G134:I134"/>
    <mergeCell ref="B126:B129"/>
    <mergeCell ref="D126:E126"/>
    <mergeCell ref="G126:H126"/>
    <mergeCell ref="D127:E127"/>
    <mergeCell ref="G127:H127"/>
    <mergeCell ref="H128:H129"/>
    <mergeCell ref="B119:H119"/>
    <mergeCell ref="B120:B121"/>
    <mergeCell ref="G122:I122"/>
    <mergeCell ref="B124:H125"/>
    <mergeCell ref="B114:B117"/>
    <mergeCell ref="D114:E114"/>
    <mergeCell ref="G114:H114"/>
    <mergeCell ref="D115:E115"/>
    <mergeCell ref="G115:H115"/>
    <mergeCell ref="H116:H117"/>
    <mergeCell ref="B107:H107"/>
    <mergeCell ref="B108:B109"/>
    <mergeCell ref="G110:I110"/>
    <mergeCell ref="B112:H113"/>
    <mergeCell ref="B102:B105"/>
    <mergeCell ref="D102:E102"/>
    <mergeCell ref="G102:H102"/>
    <mergeCell ref="D103:E103"/>
    <mergeCell ref="G103:H103"/>
    <mergeCell ref="H104:H105"/>
    <mergeCell ref="B95:H95"/>
    <mergeCell ref="B96:B97"/>
    <mergeCell ref="G98:I98"/>
    <mergeCell ref="B100:H101"/>
    <mergeCell ref="B90:B93"/>
    <mergeCell ref="D90:E90"/>
    <mergeCell ref="G90:H90"/>
    <mergeCell ref="D91:E91"/>
    <mergeCell ref="G91:H91"/>
    <mergeCell ref="H92:H93"/>
    <mergeCell ref="B83:H83"/>
    <mergeCell ref="B84:B85"/>
    <mergeCell ref="G86:I86"/>
    <mergeCell ref="B88:H89"/>
    <mergeCell ref="B78:B81"/>
    <mergeCell ref="D78:E78"/>
    <mergeCell ref="G78:H78"/>
    <mergeCell ref="D79:E79"/>
    <mergeCell ref="G79:H79"/>
    <mergeCell ref="H80:H81"/>
    <mergeCell ref="B71:H71"/>
    <mergeCell ref="B72:B73"/>
    <mergeCell ref="G74:I74"/>
    <mergeCell ref="B76:H77"/>
    <mergeCell ref="B66:B69"/>
    <mergeCell ref="D66:E66"/>
    <mergeCell ref="G66:H66"/>
    <mergeCell ref="D67:E67"/>
    <mergeCell ref="G67:H67"/>
    <mergeCell ref="H68:H69"/>
    <mergeCell ref="B59:H59"/>
    <mergeCell ref="B60:B61"/>
    <mergeCell ref="G62:I62"/>
    <mergeCell ref="B64:H65"/>
    <mergeCell ref="B54:B57"/>
    <mergeCell ref="D54:E54"/>
    <mergeCell ref="G54:H54"/>
    <mergeCell ref="D55:E55"/>
    <mergeCell ref="G55:H55"/>
    <mergeCell ref="H56:H57"/>
    <mergeCell ref="B47:H47"/>
    <mergeCell ref="B48:B49"/>
    <mergeCell ref="G50:I50"/>
    <mergeCell ref="B52:H53"/>
    <mergeCell ref="B42:B45"/>
    <mergeCell ref="D42:E42"/>
    <mergeCell ref="G42:H42"/>
    <mergeCell ref="D43:E43"/>
    <mergeCell ref="G43:H43"/>
    <mergeCell ref="H44:H45"/>
    <mergeCell ref="B35:H35"/>
    <mergeCell ref="B36:B37"/>
    <mergeCell ref="G38:I38"/>
    <mergeCell ref="B40:H41"/>
    <mergeCell ref="B30:B33"/>
    <mergeCell ref="D30:E30"/>
    <mergeCell ref="G30:H30"/>
    <mergeCell ref="D31:E31"/>
    <mergeCell ref="G31:H31"/>
    <mergeCell ref="H32:H33"/>
    <mergeCell ref="G26:I26"/>
    <mergeCell ref="B28:H29"/>
    <mergeCell ref="B5:H5"/>
    <mergeCell ref="B6:H13"/>
    <mergeCell ref="B14:H14"/>
    <mergeCell ref="B16:H17"/>
    <mergeCell ref="B18:B21"/>
    <mergeCell ref="D18:E18"/>
    <mergeCell ref="G18:H18"/>
    <mergeCell ref="D19:E19"/>
    <mergeCell ref="G19:H19"/>
    <mergeCell ref="H20:H21"/>
    <mergeCell ref="B2:H2"/>
    <mergeCell ref="B3:C3"/>
    <mergeCell ref="D3:E3"/>
    <mergeCell ref="G3:H3"/>
    <mergeCell ref="B4:C4"/>
    <mergeCell ref="D4:E4"/>
    <mergeCell ref="G4:H4"/>
    <mergeCell ref="B23:H23"/>
    <mergeCell ref="B24:B25"/>
  </mergeCells>
  <conditionalFormatting sqref="B3:B4">
    <cfRule type="expression" dxfId="37" priority="120">
      <formula>ISBLANK(D3)</formula>
    </cfRule>
  </conditionalFormatting>
  <conditionalFormatting sqref="C3:C4">
    <cfRule type="expression" dxfId="36" priority="121">
      <formula>ISBLANK(F3)</formula>
    </cfRule>
  </conditionalFormatting>
  <conditionalFormatting sqref="C18:C19 F18:F19">
    <cfRule type="expression" dxfId="35" priority="118">
      <formula>ISBLANK(D18)</formula>
    </cfRule>
  </conditionalFormatting>
  <conditionalFormatting sqref="C30:C31 F30:F31">
    <cfRule type="expression" dxfId="34" priority="117">
      <formula>ISBLANK(D30)</formula>
    </cfRule>
  </conditionalFormatting>
  <conditionalFormatting sqref="C34 C46 C58 C70 C82 C94 C106 C118 C130">
    <cfRule type="expression" dxfId="33" priority="1054">
      <formula>OR(ISBLANK(C36),ISBLANK(#REF!))</formula>
    </cfRule>
  </conditionalFormatting>
  <conditionalFormatting sqref="C42:C43 F42:F43">
    <cfRule type="expression" dxfId="32" priority="116">
      <formula>ISBLANK(D42)</formula>
    </cfRule>
  </conditionalFormatting>
  <conditionalFormatting sqref="C54:C55 F54:F55">
    <cfRule type="expression" dxfId="31" priority="115">
      <formula>ISBLANK(D54)</formula>
    </cfRule>
  </conditionalFormatting>
  <conditionalFormatting sqref="C66:C67 F66:F67">
    <cfRule type="expression" dxfId="30" priority="114">
      <formula>ISBLANK(D66)</formula>
    </cfRule>
  </conditionalFormatting>
  <conditionalFormatting sqref="C78:C79 F78:F79">
    <cfRule type="expression" dxfId="29" priority="113">
      <formula>ISBLANK(D78)</formula>
    </cfRule>
  </conditionalFormatting>
  <conditionalFormatting sqref="C90:C91 F90:F91">
    <cfRule type="expression" dxfId="28" priority="112">
      <formula>ISBLANK(D90)</formula>
    </cfRule>
  </conditionalFormatting>
  <conditionalFormatting sqref="C102:C103 F102:F103">
    <cfRule type="expression" dxfId="27" priority="111">
      <formula>ISBLANK(D102)</formula>
    </cfRule>
  </conditionalFormatting>
  <conditionalFormatting sqref="C114:C115 F114:F115">
    <cfRule type="expression" dxfId="26" priority="110">
      <formula>ISBLANK(D114)</formula>
    </cfRule>
  </conditionalFormatting>
  <conditionalFormatting sqref="C126:C127 F126:F127">
    <cfRule type="expression" dxfId="25" priority="109">
      <formula>ISBLANK(D126)</formula>
    </cfRule>
  </conditionalFormatting>
  <conditionalFormatting sqref="C21:G21">
    <cfRule type="expression" dxfId="24" priority="35">
      <formula>ISBLANK(C21)</formula>
    </cfRule>
  </conditionalFormatting>
  <conditionalFormatting sqref="C33:G33">
    <cfRule type="expression" dxfId="23" priority="101">
      <formula>ISBLANK(C33)</formula>
    </cfRule>
  </conditionalFormatting>
  <conditionalFormatting sqref="C45:G45">
    <cfRule type="expression" dxfId="22" priority="93">
      <formula>ISBLANK(C45)</formula>
    </cfRule>
  </conditionalFormatting>
  <conditionalFormatting sqref="C57:G57">
    <cfRule type="expression" dxfId="21" priority="85">
      <formula>ISBLANK(C57)</formula>
    </cfRule>
  </conditionalFormatting>
  <conditionalFormatting sqref="C69:G69">
    <cfRule type="expression" dxfId="20" priority="77">
      <formula>ISBLANK(C69)</formula>
    </cfRule>
  </conditionalFormatting>
  <conditionalFormatting sqref="C81:G81">
    <cfRule type="expression" dxfId="19" priority="69">
      <formula>ISBLANK(C81)</formula>
    </cfRule>
  </conditionalFormatting>
  <conditionalFormatting sqref="C93:G93">
    <cfRule type="expression" dxfId="18" priority="61">
      <formula>ISBLANK(C93)</formula>
    </cfRule>
  </conditionalFormatting>
  <conditionalFormatting sqref="C105:G105">
    <cfRule type="expression" dxfId="17" priority="53">
      <formula>ISBLANK(C105)</formula>
    </cfRule>
  </conditionalFormatting>
  <conditionalFormatting sqref="C117:G117">
    <cfRule type="expression" dxfId="16" priority="45">
      <formula>ISBLANK(C117)</formula>
    </cfRule>
  </conditionalFormatting>
  <conditionalFormatting sqref="C129:G129">
    <cfRule type="expression" dxfId="15" priority="37">
      <formula>ISBLANK(C129)</formula>
    </cfRule>
  </conditionalFormatting>
  <conditionalFormatting sqref="D34 D46 D58 D70 D82 D94 D106 D118 D130">
    <cfRule type="expression" dxfId="14" priority="1058">
      <formula>OR(COUNTA(D36:D37)=0,COUNTA(D36:D37)&lt;COUNTA(C36:C37))</formula>
    </cfRule>
  </conditionalFormatting>
  <conditionalFormatting sqref="E34 E46 E58 E70 E82 E94 E106 E118 E130">
    <cfRule type="expression" dxfId="13" priority="1059">
      <formula>OR(COUNTA(C36:C37)=0,COUNTA(E36:E37)&lt;COUNTA(C36:C37))</formula>
    </cfRule>
  </conditionalFormatting>
  <conditionalFormatting sqref="F3:F4">
    <cfRule type="expression" dxfId="12" priority="119">
      <formula>ISBLANK(G3)</formula>
    </cfRule>
  </conditionalFormatting>
  <conditionalFormatting sqref="F24">
    <cfRule type="expression" dxfId="11" priority="108">
      <formula>ISBLANK(F24)</formula>
    </cfRule>
  </conditionalFormatting>
  <conditionalFormatting sqref="F36">
    <cfRule type="expression" dxfId="10" priority="10">
      <formula>ISBLANK(F36)</formula>
    </cfRule>
  </conditionalFormatting>
  <conditionalFormatting sqref="F48">
    <cfRule type="expression" dxfId="9" priority="1">
      <formula>ISBLANK(F48)</formula>
    </cfRule>
  </conditionalFormatting>
  <conditionalFormatting sqref="F60">
    <cfRule type="expression" dxfId="8" priority="8">
      <formula>ISBLANK(F60)</formula>
    </cfRule>
  </conditionalFormatting>
  <conditionalFormatting sqref="F72">
    <cfRule type="expression" dxfId="7" priority="7">
      <formula>ISBLANK(F72)</formula>
    </cfRule>
  </conditionalFormatting>
  <conditionalFormatting sqref="F84">
    <cfRule type="expression" dxfId="6" priority="6">
      <formula>ISBLANK(F84)</formula>
    </cfRule>
  </conditionalFormatting>
  <conditionalFormatting sqref="F96">
    <cfRule type="expression" dxfId="5" priority="5">
      <formula>ISBLANK(F96)</formula>
    </cfRule>
  </conditionalFormatting>
  <conditionalFormatting sqref="F108">
    <cfRule type="expression" dxfId="4" priority="4">
      <formula>ISBLANK(F108)</formula>
    </cfRule>
  </conditionalFormatting>
  <conditionalFormatting sqref="F120">
    <cfRule type="expression" dxfId="3" priority="3">
      <formula>ISBLANK(F120)</formula>
    </cfRule>
  </conditionalFormatting>
  <conditionalFormatting sqref="F132">
    <cfRule type="expression" dxfId="2" priority="2">
      <formula>ISBLANK(F132)</formula>
    </cfRule>
  </conditionalFormatting>
  <conditionalFormatting sqref="G24:G25 G36:G37 G48:G49 G60:G61 G72:G73 G84:G85 G96:G97 G108:G109 G120:G121 G132:G133">
    <cfRule type="expression" dxfId="1" priority="107">
      <formula>ISBLANK(G24)</formula>
    </cfRule>
    <cfRule type="expression" dxfId="0" priority="106">
      <formula>AND(NOT(ISBLANK(C24)),NOT(ISBLANK(G24)),G24=0)</formula>
    </cfRule>
  </conditionalFormatting>
  <pageMargins left="0.25" right="0.25" top="0.75" bottom="0.75" header="0.3" footer="0.3"/>
  <pageSetup scale="46" orientation="portrait" r:id="rId1"/>
  <headerFooter>
    <oddFooter>&amp;C&amp;"-,Italic"Use or disclosure of data contained on this sheet is subject to the restriction on the title page of this quote.</oddFooter>
  </headerFooter>
  <rowBreaks count="1" manualBreakCount="1">
    <brk id="75" max="16383" man="1"/>
  </rowBreaks>
</worksheet>
</file>

<file path=docMetadata/LabelInfo.xml><?xml version="1.0" encoding="utf-8"?>
<clbl:labelList xmlns:clbl="http://schemas.microsoft.com/office/2020/mipLabelMetadata">
  <clbl:label id="{76a3f6ad-3d9b-49ad-9486-10bfd8fef73e}" enabled="1" method="Privileged" siteId="{8903a443-af33-4ed4-acf5-ee613bcb2f5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BPA</vt:lpstr>
      <vt:lpstr>ADP (non-FAMP Discount)</vt:lpstr>
      <vt:lpstr>ADP (WAC Discount)</vt:lpstr>
    </vt:vector>
  </TitlesOfParts>
  <Company>DHA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Hudson W. Tompkins</dc:creator>
  <cp:lastModifiedBy>Banks, Tracy E CIV DHA DHA CONTRACTING ACT (USA)</cp:lastModifiedBy>
  <cp:lastPrinted>2026-04-23T18:53:42Z</cp:lastPrinted>
  <dcterms:created xsi:type="dcterms:W3CDTF">2021-06-17T16:38:51Z</dcterms:created>
  <dcterms:modified xsi:type="dcterms:W3CDTF">2026-10-08T14:58:52Z</dcterms:modified>
</cp:coreProperties>
</file>