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sfema-my.sharepoint.com/personal/0298655869_fema_dhs_gov/Documents/Desktop/HERMIT'S PEAK/RE-COMPETE/"/>
    </mc:Choice>
  </mc:AlternateContent>
  <xr:revisionPtr revIDLastSave="0" documentId="8_{91CFCFE5-BD64-4976-9516-1EFCAB993274}" xr6:coauthVersionLast="47" xr6:coauthVersionMax="47" xr10:uidLastSave="{00000000-0000-0000-0000-000000000000}"/>
  <bookViews>
    <workbookView xWindow="28680" yWindow="-120" windowWidth="29040" windowHeight="15720" xr2:uid="{B86882AF-DE31-4051-861E-4A8801E10DC6}"/>
  </bookViews>
  <sheets>
    <sheet name="Summary" sheetId="21" r:id="rId1"/>
    <sheet name="Base" sheetId="17" r:id="rId2"/>
    <sheet name="Option Period 1" sheetId="24" r:id="rId3"/>
    <sheet name="Option Period 2" sheetId="25" r:id="rId4"/>
  </sheets>
  <definedNames>
    <definedName name="_xlnm._FilterDatabase" localSheetId="1" hidden="1">Base!#REF!</definedName>
    <definedName name="_xlnm._FilterDatabase" localSheetId="2" hidden="1">'Option Period 1'!#REF!</definedName>
    <definedName name="_xlnm._FilterDatabase" localSheetId="3" hidden="1">'Option Period 2'!#REF!</definedName>
    <definedName name="_xlnm._FilterDatabase" localSheetId="0" hidden="1">Summary!#REF!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21" l="1"/>
  <c r="D4" i="21"/>
  <c r="G4" i="21" s="1"/>
  <c r="F10" i="21"/>
  <c r="E10" i="21"/>
  <c r="D10" i="21"/>
  <c r="I15" i="25"/>
  <c r="I13" i="25"/>
  <c r="I18" i="25"/>
  <c r="H33" i="17"/>
  <c r="H32" i="17"/>
  <c r="H31" i="17"/>
  <c r="H31" i="24"/>
  <c r="H30" i="24"/>
  <c r="H29" i="24"/>
  <c r="H31" i="25"/>
  <c r="H30" i="25"/>
  <c r="H29" i="25"/>
  <c r="I15" i="24"/>
  <c r="I13" i="24"/>
  <c r="I17" i="17"/>
  <c r="I15" i="17"/>
  <c r="I16" i="17"/>
  <c r="I26" i="24"/>
  <c r="I31" i="24"/>
  <c r="I31" i="25"/>
  <c r="I30" i="25"/>
  <c r="I29" i="25"/>
  <c r="I26" i="25"/>
  <c r="I25" i="25"/>
  <c r="I24" i="25"/>
  <c r="I33" i="17"/>
  <c r="I32" i="17"/>
  <c r="I31" i="17"/>
  <c r="I27" i="17"/>
  <c r="I21" i="25"/>
  <c r="I21" i="24"/>
  <c r="I23" i="17"/>
  <c r="I30" i="24"/>
  <c r="I14" i="25"/>
  <c r="I11" i="25"/>
  <c r="I14" i="24"/>
  <c r="I11" i="24"/>
  <c r="I13" i="17"/>
  <c r="I19" i="25"/>
  <c r="I20" i="25"/>
  <c r="I29" i="24"/>
  <c r="I24" i="24"/>
  <c r="I19" i="24"/>
  <c r="I20" i="24"/>
  <c r="I18" i="24"/>
  <c r="I28" i="17"/>
  <c r="I26" i="17"/>
  <c r="I21" i="17"/>
  <c r="I22" i="17"/>
  <c r="I20" i="17"/>
  <c r="I12" i="25"/>
  <c r="I10" i="25"/>
  <c r="I9" i="25"/>
  <c r="I8" i="25"/>
  <c r="I12" i="24"/>
  <c r="I10" i="24"/>
  <c r="I9" i="24"/>
  <c r="I8" i="24"/>
  <c r="I14" i="17"/>
  <c r="I11" i="17"/>
  <c r="I12" i="17"/>
  <c r="I10" i="17"/>
  <c r="I28" i="25" l="1"/>
  <c r="I28" i="24"/>
  <c r="E9" i="21" s="1"/>
  <c r="I30" i="17"/>
  <c r="D9" i="21" s="1"/>
  <c r="I23" i="25"/>
  <c r="I25" i="17"/>
  <c r="I7" i="25"/>
  <c r="F6" i="21" s="1"/>
  <c r="I17" i="25"/>
  <c r="F7" i="21" s="1"/>
  <c r="I25" i="24"/>
  <c r="I23" i="24" s="1"/>
  <c r="I17" i="24"/>
  <c r="E7" i="21" s="1"/>
  <c r="I19" i="17"/>
  <c r="D7" i="21" s="1"/>
  <c r="G10" i="21"/>
  <c r="E6" i="21"/>
  <c r="I9" i="17"/>
  <c r="D6" i="21" s="1"/>
  <c r="I5" i="25" l="1"/>
  <c r="I4" i="25" s="1"/>
  <c r="F8" i="21"/>
  <c r="F12" i="21" s="1"/>
  <c r="D8" i="21"/>
  <c r="I7" i="17"/>
  <c r="I6" i="17" s="1"/>
  <c r="G9" i="21"/>
  <c r="E8" i="21"/>
  <c r="E12" i="21" s="1"/>
  <c r="I5" i="24"/>
  <c r="I4" i="24" s="1"/>
  <c r="E5" i="21" s="1"/>
  <c r="G6" i="21"/>
  <c r="G7" i="21"/>
  <c r="I33" i="24" l="1"/>
  <c r="F5" i="21"/>
  <c r="I33" i="25"/>
  <c r="I35" i="17"/>
  <c r="D5" i="21"/>
  <c r="D12" i="21" s="1"/>
  <c r="G12" i="21" s="1"/>
  <c r="G8" i="21"/>
  <c r="G5" i="2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James, Kimberly</author>
  </authors>
  <commentList>
    <comment ref="H31" authorId="0" shapeId="0" xr:uid="{82D228D7-F61A-468B-B0CC-DAD50599095E}">
      <text>
        <r>
          <rPr>
            <sz val="10"/>
            <rFont val="Arial"/>
            <family val="2"/>
          </rPr>
          <t>James, Kimberly:
Overtime up to five (5) hours per case not to exceed 10% of the estimated cases in this tier.</t>
        </r>
      </text>
    </comment>
    <comment ref="H32" authorId="0" shapeId="0" xr:uid="{0E568F3E-F69A-4F75-A300-66CD73E48F2D}">
      <text>
        <r>
          <rPr>
            <sz val="10"/>
            <rFont val="Arial"/>
            <family val="2"/>
          </rPr>
          <t>James, Kimberly:
Assume no more than 5% of cases in this tier will require overtime up to five (5) hours per case.</t>
        </r>
      </text>
    </comment>
    <comment ref="H33" authorId="0" shapeId="0" xr:uid="{C4726D97-94EA-4CC2-A0F9-B012C7C77B86}">
      <text>
        <r>
          <rPr>
            <sz val="10"/>
            <rFont val="Arial"/>
            <family val="2"/>
          </rPr>
          <t>James, Kimberly:
Assume no more than 5% of cases in this tier will require overtime up to five (5) hours per case.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James, Kimberly</author>
  </authors>
  <commentList>
    <comment ref="H29" authorId="0" shapeId="0" xr:uid="{BB21403C-02FB-41AA-8EEC-143023EDACC8}">
      <text>
        <r>
          <rPr>
            <sz val="10"/>
            <rFont val="Arial"/>
            <family val="2"/>
          </rPr>
          <t>James, Kimberly:
Overtime up to five (5) hours per case not to exceed 10% of the estimated cases in this tier.</t>
        </r>
      </text>
    </comment>
    <comment ref="H30" authorId="0" shapeId="0" xr:uid="{DA768408-145E-4E2F-AE81-F1A8B75A1792}">
      <text>
        <r>
          <rPr>
            <sz val="10"/>
            <rFont val="Arial"/>
            <family val="2"/>
          </rPr>
          <t>James, Kimberly:
Assume no more than 5% of cases in this tier will require overtime up to five (5) hours per case.</t>
        </r>
      </text>
    </comment>
    <comment ref="H31" authorId="0" shapeId="0" xr:uid="{0B4CADFF-7D3B-4999-B54D-D0B61FB66E13}">
      <text>
        <r>
          <rPr>
            <sz val="10"/>
            <rFont val="Arial"/>
            <family val="2"/>
          </rPr>
          <t>James, Kimberly:
Assume no more than 5% of cases in this tier will require overtime up to five (5) hours per case.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James, Kimberly</author>
  </authors>
  <commentList>
    <comment ref="H29" authorId="0" shapeId="0" xr:uid="{C382E662-194B-43AD-997B-8BEAECDE402F}">
      <text>
        <r>
          <rPr>
            <sz val="10"/>
            <rFont val="Arial"/>
            <family val="2"/>
          </rPr>
          <t>James, Kimberly:
Overtime up to five (5) hours per case not to exceed 10% of the estimated cases in this tier.</t>
        </r>
      </text>
    </comment>
    <comment ref="H30" authorId="0" shapeId="0" xr:uid="{7271D479-DDF6-4E03-979B-BB98C64CCF7C}">
      <text>
        <r>
          <rPr>
            <sz val="10"/>
            <rFont val="Arial"/>
            <family val="2"/>
          </rPr>
          <t>James, Kimberly:
Assume no more than 5% of cases in this tier will require overtime up to five (5) hours per case.</t>
        </r>
      </text>
    </comment>
    <comment ref="H31" authorId="0" shapeId="0" xr:uid="{9613203E-83E7-415E-9E9F-AF6929C8D963}">
      <text>
        <r>
          <rPr>
            <sz val="10"/>
            <rFont val="Arial"/>
            <family val="2"/>
          </rPr>
          <t>James, Kimberly:
Assume no more than 5% of cases in this tier will require overtime up to five (5) hours per case.</t>
        </r>
      </text>
    </comment>
  </commentList>
</comments>
</file>

<file path=xl/sharedStrings.xml><?xml version="1.0" encoding="utf-8"?>
<sst xmlns="http://schemas.openxmlformats.org/spreadsheetml/2006/main" count="244" uniqueCount="120">
  <si>
    <t>IGCE - Hermit's Peak Arbitration</t>
  </si>
  <si>
    <t xml:space="preserve">DESCRIPTION </t>
  </si>
  <si>
    <t>CLIN TYPE</t>
  </si>
  <si>
    <t>BASE PERIOD</t>
  </si>
  <si>
    <t>OPTION PERIOD 1</t>
  </si>
  <si>
    <t>OPTION PERIOD 2</t>
  </si>
  <si>
    <t>TOTAL</t>
  </si>
  <si>
    <t>FFP</t>
  </si>
  <si>
    <t>CLIN 0002 - PMO Personnel</t>
  </si>
  <si>
    <t>FFP Monthly</t>
  </si>
  <si>
    <t>T&amp;M</t>
  </si>
  <si>
    <t xml:space="preserve">CLIN 0004 - Travel &amp; Training Time </t>
  </si>
  <si>
    <t>LH</t>
  </si>
  <si>
    <t xml:space="preserve">CLIN 0005 - Arbitration Hearings </t>
  </si>
  <si>
    <t>CLIN 0006 - Case Review Overtime</t>
  </si>
  <si>
    <t>Number of Cases</t>
  </si>
  <si>
    <t xml:space="preserve">Assumptions </t>
  </si>
  <si>
    <t>12-month  Base Year, 2 12-month Option Periods</t>
  </si>
  <si>
    <t>1,846 total arbitration cases for entire PoP</t>
  </si>
  <si>
    <t>35% occuring Base Period; 55% occuring OP1; 10% occuring OP2</t>
  </si>
  <si>
    <t>10% of cases &gt; $500k</t>
  </si>
  <si>
    <t>In-person cases estimated to be 5%; 10% of in-person will be &gt;$500k</t>
  </si>
  <si>
    <t>Includes all Management &amp; Administrative services (reports, maitaining roster, scheduling arbitration hearings, etc.)</t>
  </si>
  <si>
    <t>CLIN 0003</t>
  </si>
  <si>
    <t>Misc travel expenses include: baggae fees, POV mileage, parking, tolls, etc.</t>
  </si>
  <si>
    <t>CLIN 0004</t>
  </si>
  <si>
    <t>Includes travel time for GFE pickup and arbitrator hearings (inclusive of PMO staff and Arbitrators).</t>
  </si>
  <si>
    <t xml:space="preserve">Includes 8 hours of mandatory privacy training for all rostered arbitrators </t>
  </si>
  <si>
    <t xml:space="preserve">Includes 4 hours of arbitratioion-related training </t>
  </si>
  <si>
    <t>CLIN 0005</t>
  </si>
  <si>
    <t>Case Complexity: 90% (6-12 hrs); 2% (12-18hrs); 8% (18-24hrs)</t>
  </si>
  <si>
    <t xml:space="preserve">Estimated 10% of hearings will be canceled  </t>
  </si>
  <si>
    <t>CLIN 0006</t>
  </si>
  <si>
    <t>Base Period - 12 months</t>
  </si>
  <si>
    <t>Description</t>
  </si>
  <si>
    <t>Total</t>
  </si>
  <si>
    <t>Personnel</t>
  </si>
  <si>
    <t>Cost</t>
  </si>
  <si>
    <t>Hours</t>
  </si>
  <si>
    <t xml:space="preserve">CLIN 0002: PMO Personnel (FFP Monthly) </t>
  </si>
  <si>
    <t>CLIN 0003: Travel and Miscelanneous  (T&amp;M)</t>
  </si>
  <si>
    <t>Trips</t>
  </si>
  <si>
    <t>Days</t>
  </si>
  <si>
    <t xml:space="preserve">Hotel </t>
  </si>
  <si>
    <t>Per Diem</t>
  </si>
  <si>
    <t>Car Rental</t>
  </si>
  <si>
    <t>Gas</t>
  </si>
  <si>
    <t>Airline Ticket</t>
  </si>
  <si>
    <t xml:space="preserve">Taxi </t>
  </si>
  <si>
    <t>Facility Rental</t>
  </si>
  <si>
    <t>Miscellaneous</t>
  </si>
  <si>
    <t>CLIN 0004: Travel &amp; Training Time (LH)</t>
  </si>
  <si>
    <t>Arbitrators</t>
  </si>
  <si>
    <t>LH Rate</t>
  </si>
  <si>
    <t>Travel Time - Badging and GFE</t>
  </si>
  <si>
    <r>
      <rPr>
        <sz val="11"/>
        <color rgb="FF000000"/>
        <rFont val="Calibri Light"/>
        <family val="2"/>
      </rPr>
      <t>Travel Time Arbitrations (</t>
    </r>
    <r>
      <rPr>
        <u/>
        <sz val="11"/>
        <color rgb="FF000000"/>
        <rFont val="Calibri Light"/>
        <family val="2"/>
      </rPr>
      <t>&lt;</t>
    </r>
    <r>
      <rPr>
        <sz val="11"/>
        <color rgb="FF000000"/>
        <rFont val="Calibri Light"/>
        <family val="2"/>
      </rPr>
      <t>$500k)</t>
    </r>
  </si>
  <si>
    <t>Travel Time Arbitrations (&gt;$500k)</t>
  </si>
  <si>
    <t>Training Time</t>
  </si>
  <si>
    <t>CLIN 0005: Case Review and Arbitration Hearings (FFP)</t>
  </si>
  <si>
    <t>Cases</t>
  </si>
  <si>
    <t>CLIN 0006: Case Review Overtime (T&amp;M)</t>
  </si>
  <si>
    <t>OT Rate</t>
  </si>
  <si>
    <t>OT Hours</t>
  </si>
  <si>
    <t>Assumptions</t>
  </si>
  <si>
    <t>1,846 total arbitration cases for entire contract PoP</t>
  </si>
  <si>
    <r>
      <rPr>
        <sz val="10"/>
        <color rgb="FF000000"/>
        <rFont val="Calibri Light"/>
        <family val="2"/>
        <scheme val="major"/>
      </rPr>
      <t xml:space="preserve">35% occuring Base Period: </t>
    </r>
    <r>
      <rPr>
        <b/>
        <sz val="10"/>
        <color rgb="FF000000"/>
        <rFont val="Calibri Light"/>
        <family val="2"/>
        <scheme val="major"/>
      </rPr>
      <t xml:space="preserve">646 total </t>
    </r>
  </si>
  <si>
    <t xml:space="preserve">10% of cases &gt; $500k: </t>
  </si>
  <si>
    <t>25 Trips to Pick up Equipment + 38 (29+9) trips for Arbitration = 63 trips</t>
  </si>
  <si>
    <t>Estimated 10% of hearings will be cancelled</t>
  </si>
  <si>
    <t>Option Period 1 - 12 months</t>
  </si>
  <si>
    <t>Rate</t>
  </si>
  <si>
    <r>
      <rPr>
        <sz val="10"/>
        <color rgb="FF000000"/>
        <rFont val="Calibri Light"/>
        <family val="2"/>
      </rPr>
      <t xml:space="preserve">55% occuring OP1: </t>
    </r>
    <r>
      <rPr>
        <b/>
        <sz val="10"/>
        <color rgb="FF000000"/>
        <rFont val="Calibri Light"/>
        <family val="2"/>
      </rPr>
      <t>1,016 total</t>
    </r>
  </si>
  <si>
    <t>10% of cases &gt; $500k: 102</t>
  </si>
  <si>
    <r>
      <rPr>
        <sz val="10"/>
        <color rgb="FF000000"/>
        <rFont val="Calibri Light"/>
        <family val="2"/>
        <scheme val="major"/>
      </rPr>
      <t>25 Trips to Pick up Equipment + 60 (45+15) trips for Arbitration = 85</t>
    </r>
    <r>
      <rPr>
        <b/>
        <sz val="10"/>
        <color rgb="FF000000"/>
        <rFont val="Calibri Light"/>
        <family val="2"/>
        <scheme val="major"/>
      </rPr>
      <t xml:space="preserve"> </t>
    </r>
    <r>
      <rPr>
        <sz val="10"/>
        <color rgb="FF000000"/>
        <rFont val="Calibri Light"/>
        <family val="2"/>
        <scheme val="major"/>
      </rPr>
      <t>trips</t>
    </r>
  </si>
  <si>
    <t>Option Period 2 - 12 months</t>
  </si>
  <si>
    <t>Hrs</t>
  </si>
  <si>
    <r>
      <rPr>
        <sz val="10"/>
        <color rgb="FF000000"/>
        <rFont val="Calibri Light"/>
        <family val="2"/>
        <scheme val="major"/>
      </rPr>
      <t xml:space="preserve">10% occuring OPT 2 Period: </t>
    </r>
    <r>
      <rPr>
        <b/>
        <sz val="10"/>
        <color rgb="FF000000"/>
        <rFont val="Calibri Light"/>
        <family val="2"/>
        <scheme val="major"/>
      </rPr>
      <t>184</t>
    </r>
    <r>
      <rPr>
        <sz val="10"/>
        <color rgb="FF000000"/>
        <rFont val="Calibri Light"/>
        <family val="2"/>
        <scheme val="major"/>
      </rPr>
      <t xml:space="preserve"> total </t>
    </r>
  </si>
  <si>
    <r>
      <rPr>
        <sz val="10"/>
        <color rgb="FF000000"/>
        <rFont val="Calibri Light"/>
        <family val="2"/>
      </rPr>
      <t xml:space="preserve">15 Trips to Pick up Equipment + 11 (8+3) trips for Arbitration: </t>
    </r>
    <r>
      <rPr>
        <b/>
        <sz val="10"/>
        <color rgb="FF000000"/>
        <rFont val="Calibri Light"/>
        <family val="2"/>
      </rPr>
      <t>26</t>
    </r>
    <r>
      <rPr>
        <sz val="10"/>
        <color rgb="FF000000"/>
        <rFont val="Calibri Light"/>
        <family val="2"/>
      </rPr>
      <t xml:space="preserve"> trips</t>
    </r>
  </si>
  <si>
    <t>IGCE - Hermit's Peak Arbitration - Summary</t>
  </si>
  <si>
    <r>
      <rPr>
        <b/>
        <sz val="10"/>
        <rFont val="Calibri Light"/>
        <family val="2"/>
        <scheme val="major"/>
      </rPr>
      <t>CLIN 0001</t>
    </r>
    <r>
      <rPr>
        <sz val="10"/>
        <rFont val="Calibri Light"/>
        <family val="2"/>
        <scheme val="major"/>
      </rPr>
      <t xml:space="preserve"> </t>
    </r>
  </si>
  <si>
    <t xml:space="preserve">Low Complexity:  Case Review and Hearings (&lt;$500k) - Up 12 </t>
  </si>
  <si>
    <t xml:space="preserve">Moderate Complexity: Case Review and Hearings (&gt;$500k) - From 12-18 </t>
  </si>
  <si>
    <t xml:space="preserve">High Complexity:  Case Review and Hearings (&gt;$500k) - From 18-24 </t>
  </si>
  <si>
    <t>Low Complexity:  Overtime &lt;$500k - Up to an additional (5) hrs</t>
  </si>
  <si>
    <t>Moderate Complexity:  Overtime &gt;$500k -  Up to an additional (5) hrs</t>
  </si>
  <si>
    <t>Overtime &gt;$500k - Up to an additional (5) hrs</t>
  </si>
  <si>
    <t>CLIN 1002: PMO Personnel (FFP Monthly)</t>
  </si>
  <si>
    <t>CLIN 1004: Travel &amp; Training Time (LH)</t>
  </si>
  <si>
    <t>CLIN 1005: Case Review and Arbitration Hearings (FFP)</t>
  </si>
  <si>
    <t>CLIN 1006: Case Review Overtime (T&amp;M)</t>
  </si>
  <si>
    <t>CLIN 2002: PMO Personnel (FFP Monthly)</t>
  </si>
  <si>
    <t>CLIN 2004: Travel &amp; Training Time (LH)</t>
  </si>
  <si>
    <t>CLIN 2005: Case Review and Arbitration Hearings (FFP)</t>
  </si>
  <si>
    <t>CLIN 2006: Case Review Overtime (T&amp;M)</t>
  </si>
  <si>
    <r>
      <t xml:space="preserve">CLIN 2003: Travel and Miscelanneous  (T&amp;M)  </t>
    </r>
    <r>
      <rPr>
        <b/>
        <sz val="11"/>
        <color rgb="FFFF0000"/>
        <rFont val="Calibri Light"/>
        <family val="2"/>
        <scheme val="major"/>
      </rPr>
      <t xml:space="preserve"> Do not change</t>
    </r>
  </si>
  <si>
    <r>
      <t xml:space="preserve">CLIN 1003: Travel and Miscelanneous  (T&amp;M)   </t>
    </r>
    <r>
      <rPr>
        <b/>
        <sz val="11"/>
        <color rgb="FFFF0000"/>
        <rFont val="Calibri Light"/>
        <family val="2"/>
        <scheme val="major"/>
      </rPr>
      <t>Do not change</t>
    </r>
  </si>
  <si>
    <r>
      <t>CLIN 0001 - Start-up Tasks</t>
    </r>
    <r>
      <rPr>
        <sz val="10"/>
        <color rgb="FFFF0000"/>
        <rFont val="Calibri Light"/>
        <family val="2"/>
        <scheme val="major"/>
      </rPr>
      <t xml:space="preserve"> </t>
    </r>
    <r>
      <rPr>
        <b/>
        <sz val="9"/>
        <color rgb="FFFF0000"/>
        <rFont val="Calibri Light"/>
        <family val="2"/>
        <scheme val="major"/>
      </rPr>
      <t>(DO NOT REMOVE TOTAL)</t>
    </r>
  </si>
  <si>
    <r>
      <t xml:space="preserve">CLIN 0003 - Travel ODCs </t>
    </r>
    <r>
      <rPr>
        <b/>
        <sz val="10"/>
        <color rgb="FFFF0000"/>
        <rFont val="Calibri Light"/>
        <family val="2"/>
        <scheme val="major"/>
      </rPr>
      <t xml:space="preserve"> </t>
    </r>
    <r>
      <rPr>
        <b/>
        <sz val="9"/>
        <color rgb="FFFF0000"/>
        <rFont val="Calibri Light"/>
        <family val="2"/>
        <scheme val="major"/>
      </rPr>
      <t>(DO NOT REMOVE TOTALS)</t>
    </r>
  </si>
  <si>
    <t>Overtime costs are estimated at up to 5 hours per case for each complexity category</t>
  </si>
  <si>
    <r>
      <t xml:space="preserve">CLIN 0003 - Total Travel cost set at $357,353.00 </t>
    </r>
    <r>
      <rPr>
        <b/>
        <sz val="10"/>
        <color rgb="FFFF0000"/>
        <rFont val="Calibri Light"/>
        <family val="2"/>
        <scheme val="major"/>
      </rPr>
      <t>(Do Not Change Totals)</t>
    </r>
  </si>
  <si>
    <r>
      <t xml:space="preserve">4% of the sum of CLIN 0005 and CLIN 0006 </t>
    </r>
    <r>
      <rPr>
        <sz val="11"/>
        <color rgb="FFFF0000"/>
        <rFont val="Calibri Light"/>
        <family val="2"/>
        <scheme val="major"/>
      </rPr>
      <t>(Do not change formula)</t>
    </r>
  </si>
  <si>
    <r>
      <rPr>
        <b/>
        <sz val="10"/>
        <rFont val="Calibri Light"/>
        <family val="2"/>
        <scheme val="major"/>
      </rPr>
      <t>CLIN 0001</t>
    </r>
    <r>
      <rPr>
        <sz val="10"/>
        <rFont val="Calibri Light"/>
        <family val="2"/>
        <scheme val="major"/>
      </rPr>
      <t xml:space="preserve"> -</t>
    </r>
    <r>
      <rPr>
        <b/>
        <sz val="10"/>
        <color rgb="FFFF0000"/>
        <rFont val="Calibri Light"/>
        <family val="2"/>
        <scheme val="major"/>
      </rPr>
      <t xml:space="preserve"> (Do Not Change Totals)</t>
    </r>
  </si>
  <si>
    <r>
      <t>CLIN 0001: Start-up Tasks (FFP) -</t>
    </r>
    <r>
      <rPr>
        <b/>
        <sz val="11"/>
        <color rgb="FFFF0000"/>
        <rFont val="Calibri Light"/>
        <family val="2"/>
        <scheme val="major"/>
      </rPr>
      <t xml:space="preserve"> </t>
    </r>
    <r>
      <rPr>
        <sz val="11"/>
        <color rgb="FFFF0000"/>
        <rFont val="Calibri Light"/>
        <family val="2"/>
        <scheme val="major"/>
      </rPr>
      <t>Do not change total</t>
    </r>
  </si>
  <si>
    <r>
      <t xml:space="preserve">CLIN 0002 - 4% of the sum of CLIN 0005 and CLIN 0006 </t>
    </r>
    <r>
      <rPr>
        <sz val="10"/>
        <color rgb="FFFF0000"/>
        <rFont val="Calibri Light"/>
        <family val="2"/>
        <scheme val="major"/>
      </rPr>
      <t>(Do not change formula in chart)</t>
    </r>
  </si>
  <si>
    <r>
      <rPr>
        <b/>
        <sz val="10"/>
        <rFont val="Calibri Light"/>
        <family val="2"/>
        <scheme val="major"/>
      </rPr>
      <t xml:space="preserve">Start-up: </t>
    </r>
    <r>
      <rPr>
        <sz val="10"/>
        <rFont val="Calibri Light"/>
        <family val="2"/>
        <scheme val="major"/>
      </rPr>
      <t xml:space="preserve"> tasks includes initial rostering, reporting and badging costs. </t>
    </r>
    <r>
      <rPr>
        <sz val="10"/>
        <color rgb="FFFF0000"/>
        <rFont val="Calibri Light"/>
        <family val="2"/>
        <scheme val="major"/>
      </rPr>
      <t xml:space="preserve"> FFP Cost set at $30,000 (Do not change total)</t>
    </r>
  </si>
  <si>
    <t>CLIN 0002 - Cost is 4% of the sum of CLIN 0005 and CLIN 0006</t>
  </si>
  <si>
    <t>Includes 8 hours of mandatory privacy training for all rostered arbitrators</t>
  </si>
  <si>
    <t xml:space="preserve">    Includes 4 hours of arbitratioion-related training</t>
  </si>
  <si>
    <t>CLIN 1003</t>
  </si>
  <si>
    <t>CLIN 1004</t>
  </si>
  <si>
    <r>
      <t xml:space="preserve">CLIN 2002 - 4% of the sum of CLIN 0005 and CLIN 0006 </t>
    </r>
    <r>
      <rPr>
        <sz val="10"/>
        <color rgb="FFFF0000"/>
        <rFont val="Calibri Light"/>
        <family val="2"/>
        <scheme val="major"/>
      </rPr>
      <t>(Do not change formula in chart)</t>
    </r>
  </si>
  <si>
    <t>CLIN 2003</t>
  </si>
  <si>
    <t>CLIN 2004</t>
  </si>
  <si>
    <t>CLIN 2005</t>
  </si>
  <si>
    <t>CLIN 2006</t>
  </si>
  <si>
    <t>CLIN 1005</t>
  </si>
  <si>
    <t>CLIN 1006</t>
  </si>
  <si>
    <r>
      <t xml:space="preserve">CLIN 1002 - 4% of the sum of CLIN 0005 and CLIN 0006 </t>
    </r>
    <r>
      <rPr>
        <sz val="10"/>
        <color rgb="FFFF0000"/>
        <rFont val="Calibri Light"/>
        <family val="2"/>
        <scheme val="major"/>
      </rPr>
      <t>(Do not change formula in chart)</t>
    </r>
  </si>
  <si>
    <r>
      <rPr>
        <b/>
        <sz val="10"/>
        <rFont val="Calibri Light"/>
        <family val="2"/>
        <scheme val="major"/>
      </rPr>
      <t xml:space="preserve">Start-up: </t>
    </r>
    <r>
      <rPr>
        <sz val="10"/>
        <rFont val="Calibri Light"/>
        <family val="2"/>
        <scheme val="major"/>
      </rPr>
      <t xml:space="preserve"> tasks includes initial rostering, reporting and badging costs. </t>
    </r>
    <r>
      <rPr>
        <sz val="10"/>
        <color rgb="FFFF0000"/>
        <rFont val="Calibri Light"/>
        <family val="2"/>
        <scheme val="major"/>
      </rPr>
      <t xml:space="preserve"> FFP Cost set at $30,000</t>
    </r>
  </si>
  <si>
    <t xml:space="preserve">llok9.,ijk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</si>
</sst>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</numFmts>
  <fonts count="3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alibri Light"/>
      <family val="2"/>
      <scheme val="major"/>
    </font>
    <font>
      <i/>
      <sz val="9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22"/>
      <color theme="3"/>
      <name val="Calibri Light"/>
      <family val="2"/>
      <scheme val="major"/>
    </font>
    <font>
      <b/>
      <u/>
      <sz val="11"/>
      <color theme="1"/>
      <name val="Calibri Light"/>
      <family val="2"/>
      <scheme val="major"/>
    </font>
    <font>
      <i/>
      <sz val="11"/>
      <name val="Calibri Light"/>
      <family val="2"/>
      <scheme val="major"/>
    </font>
    <font>
      <sz val="14"/>
      <name val="Calibri Light"/>
      <family val="2"/>
      <scheme val="major"/>
    </font>
    <font>
      <b/>
      <sz val="10"/>
      <name val="Calibri Light"/>
      <family val="2"/>
      <scheme val="major"/>
    </font>
    <font>
      <i/>
      <sz val="10"/>
      <name val="Calibri Light"/>
      <family val="2"/>
      <scheme val="major"/>
    </font>
    <font>
      <b/>
      <i/>
      <sz val="11"/>
      <color theme="1"/>
      <name val="Calibri Light"/>
      <family val="2"/>
      <scheme val="major"/>
    </font>
    <font>
      <b/>
      <i/>
      <sz val="1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1"/>
      <color rgb="FF000000"/>
      <name val="Calibri Light"/>
      <family val="2"/>
    </font>
    <font>
      <u/>
      <sz val="11"/>
      <color rgb="FF000000"/>
      <name val="Calibri Light"/>
      <family val="2"/>
    </font>
    <font>
      <sz val="10"/>
      <color rgb="FF000000"/>
      <name val="Calibri Light"/>
      <family val="2"/>
    </font>
    <font>
      <b/>
      <sz val="10"/>
      <color rgb="FF000000"/>
      <name val="Calibri Light"/>
      <family val="2"/>
    </font>
    <font>
      <sz val="10"/>
      <color rgb="FFFF0000"/>
      <name val="Calibri Light"/>
      <family val="2"/>
      <scheme val="major"/>
    </font>
    <font>
      <b/>
      <sz val="10"/>
      <color rgb="FFFF0000"/>
      <name val="Calibri Light"/>
      <family val="2"/>
      <scheme val="major"/>
    </font>
    <font>
      <b/>
      <sz val="10"/>
      <color rgb="FF800000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b/>
      <sz val="11"/>
      <color rgb="FFFF0000"/>
      <name val="Calibri Light"/>
      <family val="2"/>
      <scheme val="major"/>
    </font>
    <font>
      <b/>
      <sz val="32"/>
      <color theme="3"/>
      <name val="Calibri Light"/>
      <family val="2"/>
      <scheme val="major"/>
    </font>
    <font>
      <b/>
      <sz val="28"/>
      <color theme="3"/>
      <name val="Calibri Light"/>
      <family val="2"/>
      <scheme val="major"/>
    </font>
    <font>
      <b/>
      <sz val="14"/>
      <name val="Calibri Light"/>
      <family val="2"/>
      <scheme val="major"/>
    </font>
    <font>
      <b/>
      <sz val="9"/>
      <color rgb="FFFF0000"/>
      <name val="Calibri Light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27">
    <xf numFmtId="0" fontId="0" fillId="0" borderId="0" xfId="0"/>
    <xf numFmtId="0" fontId="8" fillId="0" borderId="0" xfId="0" applyFont="1"/>
    <xf numFmtId="9" fontId="8" fillId="0" borderId="0" xfId="6" applyFont="1"/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164" fontId="6" fillId="0" borderId="4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13" fillId="0" borderId="0" xfId="0" applyFont="1" applyAlignment="1">
      <alignment horizontal="center"/>
    </xf>
    <xf numFmtId="44" fontId="5" fillId="0" borderId="0" xfId="4" applyFont="1" applyBorder="1" applyAlignment="1">
      <alignment horizontal="center" vertical="center" wrapText="1"/>
    </xf>
    <xf numFmtId="44" fontId="5" fillId="0" borderId="0" xfId="4" applyFont="1" applyBorder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6" fillId="0" borderId="1" xfId="0" applyFont="1" applyBorder="1" applyAlignment="1">
      <alignment horizontal="left" indent="1"/>
    </xf>
    <xf numFmtId="1" fontId="6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right"/>
    </xf>
    <xf numFmtId="1" fontId="6" fillId="0" borderId="5" xfId="0" applyNumberFormat="1" applyFont="1" applyBorder="1" applyAlignment="1">
      <alignment horizontal="right"/>
    </xf>
    <xf numFmtId="1" fontId="4" fillId="0" borderId="5" xfId="0" applyNumberFormat="1" applyFont="1" applyBorder="1" applyAlignment="1">
      <alignment horizontal="right"/>
    </xf>
    <xf numFmtId="44" fontId="6" fillId="0" borderId="1" xfId="1" applyFont="1" applyFill="1" applyBorder="1" applyAlignment="1">
      <alignment horizontal="right"/>
    </xf>
    <xf numFmtId="44" fontId="6" fillId="0" borderId="5" xfId="1" applyFont="1" applyFill="1" applyBorder="1" applyAlignment="1">
      <alignment horizontal="right"/>
    </xf>
    <xf numFmtId="44" fontId="4" fillId="0" borderId="5" xfId="1" applyFont="1" applyFill="1" applyBorder="1" applyAlignment="1">
      <alignment horizontal="right"/>
    </xf>
    <xf numFmtId="44" fontId="6" fillId="3" borderId="1" xfId="1" applyFont="1" applyFill="1" applyBorder="1" applyAlignment="1">
      <alignment horizontal="center"/>
    </xf>
    <xf numFmtId="1" fontId="6" fillId="3" borderId="1" xfId="0" applyNumberFormat="1" applyFont="1" applyFill="1" applyBorder="1" applyAlignment="1">
      <alignment horizontal="center"/>
    </xf>
    <xf numFmtId="0" fontId="6" fillId="0" borderId="5" xfId="0" applyFont="1" applyBorder="1" applyAlignment="1">
      <alignment horizontal="left" indent="1"/>
    </xf>
    <xf numFmtId="0" fontId="6" fillId="3" borderId="7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4" fontId="9" fillId="0" borderId="0" xfId="1" applyFont="1" applyBorder="1"/>
    <xf numFmtId="0" fontId="7" fillId="0" borderId="5" xfId="0" applyFont="1" applyBorder="1"/>
    <xf numFmtId="0" fontId="12" fillId="0" borderId="0" xfId="2" applyFont="1" applyFill="1" applyBorder="1" applyAlignment="1">
      <alignment vertical="center"/>
    </xf>
    <xf numFmtId="1" fontId="6" fillId="0" borderId="5" xfId="0" applyNumberFormat="1" applyFont="1" applyBorder="1" applyAlignment="1">
      <alignment horizontal="center"/>
    </xf>
    <xf numFmtId="1" fontId="6" fillId="3" borderId="5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4" fontId="6" fillId="0" borderId="0" xfId="0" applyNumberFormat="1" applyFont="1" applyAlignment="1">
      <alignment horizontal="right"/>
    </xf>
    <xf numFmtId="0" fontId="16" fillId="0" borderId="0" xfId="0" applyFont="1"/>
    <xf numFmtId="165" fontId="14" fillId="3" borderId="6" xfId="0" applyNumberFormat="1" applyFont="1" applyFill="1" applyBorder="1" applyAlignment="1">
      <alignment horizontal="right"/>
    </xf>
    <xf numFmtId="165" fontId="6" fillId="0" borderId="4" xfId="0" applyNumberFormat="1" applyFont="1" applyBorder="1" applyAlignment="1">
      <alignment horizontal="right"/>
    </xf>
    <xf numFmtId="0" fontId="13" fillId="0" borderId="0" xfId="0" applyFont="1" applyAlignment="1">
      <alignment horizontal="center" vertical="center"/>
    </xf>
    <xf numFmtId="165" fontId="6" fillId="0" borderId="0" xfId="0" applyNumberFormat="1" applyFont="1" applyAlignment="1">
      <alignment horizontal="center"/>
    </xf>
    <xf numFmtId="1" fontId="6" fillId="0" borderId="5" xfId="1" applyNumberFormat="1" applyFont="1" applyFill="1" applyBorder="1" applyAlignment="1">
      <alignment horizontal="center"/>
    </xf>
    <xf numFmtId="0" fontId="8" fillId="4" borderId="8" xfId="0" applyFont="1" applyFill="1" applyBorder="1"/>
    <xf numFmtId="0" fontId="8" fillId="4" borderId="9" xfId="0" applyFont="1" applyFill="1" applyBorder="1"/>
    <xf numFmtId="14" fontId="8" fillId="0" borderId="0" xfId="0" applyNumberFormat="1" applyFont="1"/>
    <xf numFmtId="0" fontId="8" fillId="4" borderId="8" xfId="0" applyFont="1" applyFill="1" applyBorder="1" applyAlignment="1">
      <alignment horizontal="left" indent="1"/>
    </xf>
    <xf numFmtId="165" fontId="14" fillId="3" borderId="4" xfId="0" applyNumberFormat="1" applyFont="1" applyFill="1" applyBorder="1" applyAlignment="1">
      <alignment horizontal="right"/>
    </xf>
    <xf numFmtId="44" fontId="6" fillId="3" borderId="5" xfId="1" applyFont="1" applyFill="1" applyBorder="1" applyAlignment="1">
      <alignment horizontal="center"/>
    </xf>
    <xf numFmtId="165" fontId="6" fillId="0" borderId="4" xfId="1" applyNumberFormat="1" applyFont="1" applyFill="1" applyBorder="1" applyAlignment="1">
      <alignment horizontal="right"/>
    </xf>
    <xf numFmtId="1" fontId="6" fillId="0" borderId="3" xfId="0" applyNumberFormat="1" applyFont="1" applyBorder="1" applyAlignment="1">
      <alignment horizontal="center"/>
    </xf>
    <xf numFmtId="0" fontId="8" fillId="4" borderId="8" xfId="0" applyFont="1" applyFill="1" applyBorder="1" applyAlignment="1">
      <alignment horizontal="left"/>
    </xf>
    <xf numFmtId="0" fontId="8" fillId="4" borderId="9" xfId="0" applyFont="1" applyFill="1" applyBorder="1" applyAlignment="1">
      <alignment horizontal="left"/>
    </xf>
    <xf numFmtId="0" fontId="8" fillId="4" borderId="0" xfId="0" applyFont="1" applyFill="1" applyAlignment="1">
      <alignment horizontal="left" indent="2"/>
    </xf>
    <xf numFmtId="0" fontId="17" fillId="4" borderId="0" xfId="0" applyFont="1" applyFill="1" applyAlignment="1">
      <alignment horizontal="left" indent="2"/>
    </xf>
    <xf numFmtId="44" fontId="6" fillId="0" borderId="5" xfId="1" applyFont="1" applyFill="1" applyBorder="1" applyAlignment="1">
      <alignment horizontal="center"/>
    </xf>
    <xf numFmtId="44" fontId="6" fillId="3" borderId="5" xfId="1" applyFont="1" applyFill="1" applyBorder="1" applyAlignment="1">
      <alignment horizontal="right"/>
    </xf>
    <xf numFmtId="1" fontId="6" fillId="3" borderId="5" xfId="1" applyNumberFormat="1" applyFont="1" applyFill="1" applyBorder="1" applyAlignment="1">
      <alignment horizontal="center"/>
    </xf>
    <xf numFmtId="165" fontId="6" fillId="3" borderId="4" xfId="1" applyNumberFormat="1" applyFont="1" applyFill="1" applyBorder="1" applyAlignment="1">
      <alignment horizontal="right"/>
    </xf>
    <xf numFmtId="1" fontId="6" fillId="0" borderId="0" xfId="0" applyNumberFormat="1" applyFont="1" applyAlignment="1">
      <alignment horizontal="right"/>
    </xf>
    <xf numFmtId="164" fontId="6" fillId="3" borderId="4" xfId="0" applyNumberFormat="1" applyFont="1" applyFill="1" applyBorder="1" applyAlignment="1">
      <alignment horizontal="right"/>
    </xf>
    <xf numFmtId="0" fontId="6" fillId="5" borderId="7" xfId="0" applyFont="1" applyFill="1" applyBorder="1" applyAlignment="1">
      <alignment horizontal="center"/>
    </xf>
    <xf numFmtId="165" fontId="18" fillId="0" borderId="4" xfId="0" applyNumberFormat="1" applyFont="1" applyBorder="1" applyAlignment="1">
      <alignment horizontal="right"/>
    </xf>
    <xf numFmtId="165" fontId="19" fillId="0" borderId="4" xfId="1" applyNumberFormat="1" applyFont="1" applyFill="1" applyBorder="1" applyAlignment="1">
      <alignment horizontal="right"/>
    </xf>
    <xf numFmtId="0" fontId="8" fillId="4" borderId="0" xfId="0" applyFont="1" applyFill="1"/>
    <xf numFmtId="0" fontId="22" fillId="0" borderId="1" xfId="0" applyFont="1" applyBorder="1" applyAlignment="1">
      <alignment horizontal="left" indent="1"/>
    </xf>
    <xf numFmtId="44" fontId="6" fillId="3" borderId="1" xfId="1" applyFont="1" applyFill="1" applyBorder="1" applyAlignment="1">
      <alignment horizontal="right"/>
    </xf>
    <xf numFmtId="1" fontId="6" fillId="3" borderId="1" xfId="0" applyNumberFormat="1" applyFont="1" applyFill="1" applyBorder="1" applyAlignment="1">
      <alignment horizontal="right"/>
    </xf>
    <xf numFmtId="165" fontId="6" fillId="3" borderId="4" xfId="0" applyNumberFormat="1" applyFont="1" applyFill="1" applyBorder="1" applyAlignment="1">
      <alignment horizontal="right"/>
    </xf>
    <xf numFmtId="0" fontId="8" fillId="5" borderId="9" xfId="0" applyFont="1" applyFill="1" applyBorder="1" applyAlignment="1">
      <alignment horizontal="left" indent="1"/>
    </xf>
    <xf numFmtId="0" fontId="8" fillId="0" borderId="0" xfId="0" applyFont="1" applyAlignment="1">
      <alignment wrapText="1"/>
    </xf>
    <xf numFmtId="0" fontId="20" fillId="4" borderId="8" xfId="0" applyFont="1" applyFill="1" applyBorder="1" applyAlignment="1">
      <alignment horizontal="left" indent="1"/>
    </xf>
    <xf numFmtId="0" fontId="24" fillId="4" borderId="8" xfId="0" applyFont="1" applyFill="1" applyBorder="1" applyAlignment="1">
      <alignment horizontal="left" indent="1"/>
    </xf>
    <xf numFmtId="0" fontId="8" fillId="4" borderId="9" xfId="0" applyFont="1" applyFill="1" applyBorder="1" applyAlignment="1">
      <alignment horizontal="left" indent="1"/>
    </xf>
    <xf numFmtId="0" fontId="0" fillId="4" borderId="0" xfId="0" applyFill="1"/>
    <xf numFmtId="0" fontId="8" fillId="4" borderId="9" xfId="0" applyFont="1" applyFill="1" applyBorder="1" applyAlignment="1">
      <alignment horizontal="left" vertical="top" wrapText="1" indent="1"/>
    </xf>
    <xf numFmtId="0" fontId="8" fillId="0" borderId="10" xfId="0" applyFont="1" applyBorder="1" applyAlignment="1">
      <alignment horizontal="left" indent="1"/>
    </xf>
    <xf numFmtId="44" fontId="8" fillId="0" borderId="10" xfId="1" applyFont="1" applyBorder="1" applyAlignment="1">
      <alignment horizontal="center"/>
    </xf>
    <xf numFmtId="44" fontId="8" fillId="0" borderId="10" xfId="1" applyFont="1" applyBorder="1"/>
    <xf numFmtId="44" fontId="8" fillId="0" borderId="10" xfId="0" applyNumberFormat="1" applyFont="1" applyBorder="1"/>
    <xf numFmtId="44" fontId="6" fillId="7" borderId="1" xfId="1" applyFont="1" applyFill="1" applyBorder="1" applyAlignment="1">
      <alignment horizontal="right"/>
    </xf>
    <xf numFmtId="0" fontId="16" fillId="4" borderId="8" xfId="0" applyFont="1" applyFill="1" applyBorder="1" applyAlignment="1">
      <alignment horizontal="left"/>
    </xf>
    <xf numFmtId="0" fontId="16" fillId="4" borderId="0" xfId="0" applyFont="1" applyFill="1"/>
    <xf numFmtId="0" fontId="28" fillId="0" borderId="10" xfId="0" applyFont="1" applyBorder="1" applyAlignment="1">
      <alignment horizontal="center"/>
    </xf>
    <xf numFmtId="0" fontId="7" fillId="3" borderId="1" xfId="0" applyFont="1" applyFill="1" applyBorder="1"/>
    <xf numFmtId="0" fontId="7" fillId="3" borderId="5" xfId="0" applyFont="1" applyFill="1" applyBorder="1"/>
    <xf numFmtId="0" fontId="7" fillId="0" borderId="3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8" fillId="0" borderId="10" xfId="0" applyFont="1" applyBorder="1"/>
    <xf numFmtId="44" fontId="16" fillId="8" borderId="10" xfId="0" applyNumberFormat="1" applyFont="1" applyFill="1" applyBorder="1"/>
    <xf numFmtId="0" fontId="28" fillId="8" borderId="10" xfId="0" applyFont="1" applyFill="1" applyBorder="1"/>
    <xf numFmtId="44" fontId="16" fillId="7" borderId="10" xfId="0" applyNumberFormat="1" applyFont="1" applyFill="1" applyBorder="1"/>
    <xf numFmtId="0" fontId="8" fillId="9" borderId="10" xfId="0" applyFont="1" applyFill="1" applyBorder="1" applyAlignment="1">
      <alignment horizontal="left" indent="1"/>
    </xf>
    <xf numFmtId="44" fontId="8" fillId="9" borderId="10" xfId="1" applyFont="1" applyFill="1" applyBorder="1" applyAlignment="1">
      <alignment horizontal="center"/>
    </xf>
    <xf numFmtId="1" fontId="8" fillId="9" borderId="10" xfId="1" applyNumberFormat="1" applyFont="1" applyFill="1" applyBorder="1" applyAlignment="1">
      <alignment horizontal="right"/>
    </xf>
    <xf numFmtId="1" fontId="8" fillId="9" borderId="10" xfId="0" applyNumberFormat="1" applyFont="1" applyFill="1" applyBorder="1" applyAlignment="1">
      <alignment horizontal="center"/>
    </xf>
    <xf numFmtId="0" fontId="8" fillId="9" borderId="10" xfId="0" applyFont="1" applyFill="1" applyBorder="1"/>
    <xf numFmtId="0" fontId="8" fillId="10" borderId="10" xfId="0" applyFont="1" applyFill="1" applyBorder="1" applyAlignment="1">
      <alignment horizontal="left" indent="1"/>
    </xf>
    <xf numFmtId="44" fontId="27" fillId="10" borderId="10" xfId="1" applyFont="1" applyFill="1" applyBorder="1" applyAlignment="1">
      <alignment horizontal="center"/>
    </xf>
    <xf numFmtId="44" fontId="27" fillId="10" borderId="10" xfId="1" applyFont="1" applyFill="1" applyBorder="1"/>
    <xf numFmtId="44" fontId="27" fillId="10" borderId="10" xfId="0" applyNumberFormat="1" applyFont="1" applyFill="1" applyBorder="1"/>
    <xf numFmtId="44" fontId="8" fillId="10" borderId="10" xfId="1" applyFont="1" applyFill="1" applyBorder="1" applyAlignment="1">
      <alignment horizontal="center"/>
    </xf>
    <xf numFmtId="0" fontId="6" fillId="6" borderId="1" xfId="0" applyFont="1" applyFill="1" applyBorder="1" applyAlignment="1">
      <alignment horizontal="left" indent="1"/>
    </xf>
    <xf numFmtId="0" fontId="6" fillId="6" borderId="7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44" fontId="6" fillId="6" borderId="1" xfId="1" applyFont="1" applyFill="1" applyBorder="1" applyAlignment="1">
      <alignment horizontal="right"/>
    </xf>
    <xf numFmtId="1" fontId="6" fillId="6" borderId="1" xfId="0" applyNumberFormat="1" applyFont="1" applyFill="1" applyBorder="1" applyAlignment="1">
      <alignment horizontal="center"/>
    </xf>
    <xf numFmtId="1" fontId="6" fillId="6" borderId="1" xfId="0" applyNumberFormat="1" applyFont="1" applyFill="1" applyBorder="1" applyAlignment="1">
      <alignment horizontal="right"/>
    </xf>
    <xf numFmtId="165" fontId="6" fillId="6" borderId="4" xfId="0" applyNumberFormat="1" applyFont="1" applyFill="1" applyBorder="1" applyAlignment="1">
      <alignment horizontal="right"/>
    </xf>
    <xf numFmtId="0" fontId="7" fillId="6" borderId="1" xfId="0" applyFont="1" applyFill="1" applyBorder="1"/>
    <xf numFmtId="44" fontId="6" fillId="6" borderId="1" xfId="1" applyFont="1" applyFill="1" applyBorder="1" applyAlignment="1">
      <alignment horizontal="center"/>
    </xf>
    <xf numFmtId="165" fontId="19" fillId="6" borderId="6" xfId="0" applyNumberFormat="1" applyFont="1" applyFill="1" applyBorder="1" applyAlignment="1">
      <alignment horizontal="right"/>
    </xf>
    <xf numFmtId="165" fontId="14" fillId="6" borderId="6" xfId="0" applyNumberFormat="1" applyFont="1" applyFill="1" applyBorder="1" applyAlignment="1">
      <alignment horizontal="right"/>
    </xf>
    <xf numFmtId="0" fontId="8" fillId="4" borderId="0" xfId="0" applyFont="1" applyFill="1" applyAlignment="1">
      <alignment horizontal="left" vertical="top" wrapText="1" indent="1"/>
    </xf>
    <xf numFmtId="44" fontId="8" fillId="11" borderId="10" xfId="1" applyFont="1" applyFill="1" applyBorder="1"/>
    <xf numFmtId="0" fontId="8" fillId="4" borderId="9" xfId="0" applyFont="1" applyFill="1" applyBorder="1" applyAlignment="1">
      <alignment horizontal="left" vertical="top" wrapText="1" indent="1"/>
    </xf>
    <xf numFmtId="0" fontId="32" fillId="0" borderId="10" xfId="2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8" fillId="4" borderId="9" xfId="0" applyFont="1" applyFill="1" applyBorder="1" applyAlignment="1">
      <alignment horizontal="left" indent="1"/>
    </xf>
    <xf numFmtId="0" fontId="31" fillId="0" borderId="1" xfId="2" applyFont="1" applyFill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20" fillId="4" borderId="9" xfId="0" applyFont="1" applyFill="1" applyBorder="1" applyAlignment="1">
      <alignment horizontal="left" indent="1"/>
    </xf>
  </cellXfs>
  <cellStyles count="7">
    <cellStyle name="Bad" xfId="2" builtinId="27"/>
    <cellStyle name="Comma 2" xfId="5" xr:uid="{D943C60E-1313-4476-8F86-85380620A841}"/>
    <cellStyle name="Currency" xfId="1" builtinId="4"/>
    <cellStyle name="Currency 2" xfId="4" xr:uid="{590A68CF-5317-4766-8710-D2C103943104}"/>
    <cellStyle name="Normal" xfId="0" builtinId="0"/>
    <cellStyle name="Normal 2" xfId="3" xr:uid="{723B91F0-53FE-4A53-94F6-ADFA0E7CC465}"/>
    <cellStyle name="Percent" xfId="6" builtinId="5"/>
  </cellStyles>
  <dxfs count="0"/>
  <tableStyles count="0" defaultTableStyle="TableStyleMedium2" defaultPivotStyle="PivotStyleLight16"/>
  <colors>
    <mruColors>
      <color rgb="FFFFFFCC"/>
      <color rgb="FF8000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61595-E4D3-41F5-A940-BF8934618F53}">
  <sheetPr>
    <pageSetUpPr fitToPage="1"/>
  </sheetPr>
  <dimension ref="B1:K35"/>
  <sheetViews>
    <sheetView showGridLines="0" tabSelected="1" workbookViewId="0">
      <selection activeCell="B25" sqref="B25:D25"/>
    </sheetView>
  </sheetViews>
  <sheetFormatPr defaultColWidth="9.109375" defaultRowHeight="13.8" x14ac:dyDescent="0.3"/>
  <cols>
    <col min="1" max="1" width="2.5546875" style="1" customWidth="1"/>
    <col min="2" max="2" width="47" style="1" customWidth="1"/>
    <col min="3" max="3" width="11.77734375" style="1" customWidth="1"/>
    <col min="4" max="4" width="15.77734375" style="1" customWidth="1"/>
    <col min="5" max="6" width="16.77734375" style="1" customWidth="1"/>
    <col min="7" max="10" width="19.5546875" style="1" customWidth="1"/>
    <col min="11" max="11" width="25.5546875" style="1" bestFit="1" customWidth="1"/>
    <col min="12" max="12" width="1.21875" style="1" customWidth="1"/>
    <col min="13" max="13" width="18.109375" style="1" customWidth="1"/>
    <col min="14" max="16384" width="9.109375" style="1"/>
  </cols>
  <sheetData>
    <row r="1" spans="2:11" ht="43.8" customHeight="1" x14ac:dyDescent="0.3">
      <c r="B1" s="121" t="s">
        <v>78</v>
      </c>
      <c r="C1" s="121"/>
      <c r="D1" s="121"/>
      <c r="E1" s="121"/>
      <c r="F1" s="121"/>
      <c r="G1" s="121"/>
      <c r="H1" s="32"/>
      <c r="I1" s="32"/>
      <c r="J1" s="32"/>
      <c r="K1" s="32"/>
    </row>
    <row r="2" spans="2:11" ht="22.2" customHeight="1" x14ac:dyDescent="0.3">
      <c r="B2" s="122"/>
      <c r="C2" s="122"/>
      <c r="D2" s="122"/>
      <c r="E2" s="122"/>
      <c r="F2" s="122"/>
      <c r="G2" s="122"/>
      <c r="H2" s="10"/>
      <c r="I2" s="10"/>
      <c r="J2" s="10"/>
      <c r="K2" s="10"/>
    </row>
    <row r="3" spans="2:11" x14ac:dyDescent="0.3">
      <c r="B3" s="93" t="s">
        <v>1</v>
      </c>
      <c r="C3" s="87" t="s">
        <v>2</v>
      </c>
      <c r="D3" s="87" t="s">
        <v>3</v>
      </c>
      <c r="E3" s="87" t="s">
        <v>4</v>
      </c>
      <c r="F3" s="87" t="s">
        <v>5</v>
      </c>
      <c r="G3" s="87" t="s">
        <v>6</v>
      </c>
    </row>
    <row r="4" spans="2:11" x14ac:dyDescent="0.3">
      <c r="B4" s="102" t="s">
        <v>96</v>
      </c>
      <c r="C4" s="106" t="s">
        <v>7</v>
      </c>
      <c r="D4" s="104">
        <f>Base!I4</f>
        <v>30000</v>
      </c>
      <c r="E4" s="119"/>
      <c r="F4" s="119"/>
      <c r="G4" s="105">
        <f t="shared" ref="G4:G10" si="0">SUM(D4:F4)</f>
        <v>30000</v>
      </c>
    </row>
    <row r="5" spans="2:11" x14ac:dyDescent="0.3">
      <c r="B5" s="80" t="s">
        <v>8</v>
      </c>
      <c r="C5" s="81" t="s">
        <v>9</v>
      </c>
      <c r="D5" s="82">
        <f>Base!I6</f>
        <v>0</v>
      </c>
      <c r="E5" s="82">
        <f>'Option Period 1'!I4</f>
        <v>0</v>
      </c>
      <c r="F5" s="82">
        <f>'Option Period 2'!I4</f>
        <v>0</v>
      </c>
      <c r="G5" s="83">
        <f t="shared" si="0"/>
        <v>0</v>
      </c>
    </row>
    <row r="6" spans="2:11" x14ac:dyDescent="0.3">
      <c r="B6" s="102" t="s">
        <v>97</v>
      </c>
      <c r="C6" s="103" t="s">
        <v>10</v>
      </c>
      <c r="D6" s="104">
        <f>Base!I9</f>
        <v>156718</v>
      </c>
      <c r="E6" s="104">
        <f>'Option Period 1'!I7</f>
        <v>114216</v>
      </c>
      <c r="F6" s="104">
        <f>'Option Period 2'!I7</f>
        <v>47956</v>
      </c>
      <c r="G6" s="105">
        <f>SUM(D6:F6)</f>
        <v>318890</v>
      </c>
    </row>
    <row r="7" spans="2:11" x14ac:dyDescent="0.3">
      <c r="B7" s="80" t="s">
        <v>11</v>
      </c>
      <c r="C7" s="81" t="s">
        <v>12</v>
      </c>
      <c r="D7" s="82">
        <f>Base!I19</f>
        <v>0</v>
      </c>
      <c r="E7" s="82">
        <f>'Option Period 1'!I17</f>
        <v>0</v>
      </c>
      <c r="F7" s="82">
        <f>'Option Period 2'!I17</f>
        <v>0</v>
      </c>
      <c r="G7" s="83">
        <f t="shared" si="0"/>
        <v>0</v>
      </c>
    </row>
    <row r="8" spans="2:11" x14ac:dyDescent="0.3">
      <c r="B8" s="80" t="s">
        <v>13</v>
      </c>
      <c r="C8" s="81" t="s">
        <v>7</v>
      </c>
      <c r="D8" s="82">
        <f>Base!I25</f>
        <v>0</v>
      </c>
      <c r="E8" s="82">
        <f>'Option Period 1'!I23</f>
        <v>0</v>
      </c>
      <c r="F8" s="82">
        <f>'Option Period 2'!I23</f>
        <v>0</v>
      </c>
      <c r="G8" s="83">
        <f t="shared" si="0"/>
        <v>0</v>
      </c>
    </row>
    <row r="9" spans="2:11" x14ac:dyDescent="0.3">
      <c r="B9" s="80" t="s">
        <v>14</v>
      </c>
      <c r="C9" s="81" t="s">
        <v>10</v>
      </c>
      <c r="D9" s="82">
        <f>Base!I30</f>
        <v>0</v>
      </c>
      <c r="E9" s="82">
        <f>'Option Period 1'!I28</f>
        <v>0</v>
      </c>
      <c r="F9" s="82">
        <f>'Option Period 2'!I286</f>
        <v>0</v>
      </c>
      <c r="G9" s="83">
        <f t="shared" si="0"/>
        <v>0</v>
      </c>
    </row>
    <row r="10" spans="2:11" x14ac:dyDescent="0.3">
      <c r="B10" s="97" t="s">
        <v>15</v>
      </c>
      <c r="C10" s="98"/>
      <c r="D10" s="99">
        <f>SUM(Base!C26:C28)</f>
        <v>935</v>
      </c>
      <c r="E10" s="99">
        <f>SUM('Option Period 1'!C24:C26)</f>
        <v>595</v>
      </c>
      <c r="F10" s="99">
        <f>SUM('Option Period 2'!C23:C26)</f>
        <v>170</v>
      </c>
      <c r="G10" s="100">
        <f t="shared" si="0"/>
        <v>1700</v>
      </c>
    </row>
    <row r="11" spans="2:11" x14ac:dyDescent="0.3">
      <c r="B11" s="101"/>
      <c r="C11" s="101"/>
      <c r="D11" s="101"/>
      <c r="E11" s="101"/>
      <c r="F11" s="101"/>
      <c r="G11" s="101"/>
    </row>
    <row r="12" spans="2:11" x14ac:dyDescent="0.3">
      <c r="B12" s="95" t="s">
        <v>6</v>
      </c>
      <c r="C12" s="94"/>
      <c r="D12" s="94">
        <f>SUM(D4:D9)</f>
        <v>186718</v>
      </c>
      <c r="E12" s="94">
        <f>SUM(E6:E9)</f>
        <v>114216</v>
      </c>
      <c r="F12" s="94">
        <f>SUM(F6:F9)</f>
        <v>47956</v>
      </c>
      <c r="G12" s="96">
        <f>SUM(D12,E12,F12)</f>
        <v>348890</v>
      </c>
    </row>
    <row r="14" spans="2:11" x14ac:dyDescent="0.3">
      <c r="B14" s="41" t="s">
        <v>16</v>
      </c>
    </row>
    <row r="15" spans="2:11" x14ac:dyDescent="0.3">
      <c r="B15" s="55" t="s">
        <v>17</v>
      </c>
      <c r="C15" s="47"/>
      <c r="D15" s="47"/>
      <c r="E15" s="47"/>
      <c r="F15" s="47"/>
      <c r="G15" s="47"/>
    </row>
    <row r="16" spans="2:11" x14ac:dyDescent="0.3">
      <c r="B16" s="56" t="s">
        <v>18</v>
      </c>
      <c r="C16" s="48"/>
      <c r="D16" s="48"/>
      <c r="E16" s="48"/>
      <c r="F16" s="47"/>
      <c r="G16" s="47"/>
    </row>
    <row r="17" spans="2:10" x14ac:dyDescent="0.3">
      <c r="B17" s="50" t="s">
        <v>19</v>
      </c>
      <c r="C17" s="47"/>
      <c r="D17" s="47"/>
      <c r="E17" s="47"/>
      <c r="F17" s="47"/>
      <c r="G17" s="47"/>
    </row>
    <row r="18" spans="2:10" x14ac:dyDescent="0.3">
      <c r="B18" s="123" t="s">
        <v>20</v>
      </c>
      <c r="C18" s="123"/>
      <c r="D18" s="123"/>
      <c r="E18" s="47"/>
      <c r="F18" s="47"/>
      <c r="G18" s="47"/>
    </row>
    <row r="19" spans="2:10" x14ac:dyDescent="0.3">
      <c r="B19" s="123" t="s">
        <v>21</v>
      </c>
      <c r="C19" s="123"/>
      <c r="D19" s="123"/>
      <c r="E19" s="47"/>
      <c r="F19" s="47"/>
      <c r="G19" s="47"/>
    </row>
    <row r="20" spans="2:10" x14ac:dyDescent="0.3">
      <c r="B20" s="55" t="s">
        <v>101</v>
      </c>
      <c r="C20" s="47"/>
      <c r="D20" s="47"/>
      <c r="E20" s="47"/>
      <c r="F20" s="47"/>
      <c r="G20" s="47"/>
    </row>
    <row r="21" spans="2:10" x14ac:dyDescent="0.3">
      <c r="B21" s="55" t="s">
        <v>118</v>
      </c>
      <c r="C21" s="47"/>
      <c r="D21" s="47"/>
      <c r="E21" s="47"/>
      <c r="F21" s="47"/>
      <c r="G21" s="47"/>
    </row>
    <row r="22" spans="2:10" x14ac:dyDescent="0.3">
      <c r="B22" s="85" t="s">
        <v>105</v>
      </c>
      <c r="C22" s="47"/>
      <c r="D22" s="47"/>
      <c r="E22" s="47"/>
      <c r="F22" s="47"/>
      <c r="G22" s="47"/>
    </row>
    <row r="23" spans="2:10" ht="16.2" customHeight="1" x14ac:dyDescent="0.3">
      <c r="B23" s="120" t="s">
        <v>22</v>
      </c>
      <c r="C23" s="120"/>
      <c r="D23" s="120"/>
      <c r="E23" s="120"/>
      <c r="F23" s="120"/>
      <c r="G23" s="120"/>
    </row>
    <row r="24" spans="2:10" x14ac:dyDescent="0.3">
      <c r="B24" s="85" t="s">
        <v>99</v>
      </c>
      <c r="C24" s="47"/>
      <c r="D24" s="47"/>
      <c r="E24" s="47"/>
      <c r="F24" s="47"/>
      <c r="G24" s="47"/>
    </row>
    <row r="25" spans="2:10" x14ac:dyDescent="0.3">
      <c r="B25" s="123" t="s">
        <v>119</v>
      </c>
      <c r="C25" s="123"/>
      <c r="D25" s="123"/>
      <c r="E25" s="47"/>
      <c r="F25" s="47"/>
      <c r="G25" s="47"/>
    </row>
    <row r="26" spans="2:10" x14ac:dyDescent="0.3">
      <c r="B26" s="50" t="s">
        <v>24</v>
      </c>
      <c r="C26" s="50"/>
      <c r="D26" s="50"/>
      <c r="E26" s="47"/>
      <c r="F26" s="47"/>
      <c r="G26" s="47"/>
    </row>
    <row r="27" spans="2:10" x14ac:dyDescent="0.3">
      <c r="B27" s="85" t="s">
        <v>25</v>
      </c>
      <c r="C27" s="47"/>
      <c r="D27" s="47"/>
      <c r="E27" s="47"/>
      <c r="F27" s="47"/>
      <c r="G27" s="47"/>
      <c r="I27" s="49"/>
      <c r="J27" s="49"/>
    </row>
    <row r="28" spans="2:10" x14ac:dyDescent="0.3">
      <c r="B28" s="50" t="s">
        <v>26</v>
      </c>
      <c r="C28" s="47"/>
      <c r="D28" s="47"/>
      <c r="E28" s="47"/>
      <c r="F28" s="47"/>
      <c r="G28" s="47"/>
    </row>
    <row r="29" spans="2:10" x14ac:dyDescent="0.3">
      <c r="B29" s="50" t="s">
        <v>27</v>
      </c>
      <c r="C29" s="47"/>
      <c r="D29" s="47"/>
      <c r="E29" s="47"/>
      <c r="F29" s="47"/>
      <c r="G29" s="47"/>
    </row>
    <row r="30" spans="2:10" x14ac:dyDescent="0.3">
      <c r="B30" s="50" t="s">
        <v>28</v>
      </c>
      <c r="C30" s="47"/>
      <c r="D30" s="47"/>
      <c r="E30" s="47"/>
      <c r="F30" s="47"/>
      <c r="G30" s="47"/>
    </row>
    <row r="31" spans="2:10" x14ac:dyDescent="0.3">
      <c r="B31" s="85" t="s">
        <v>29</v>
      </c>
      <c r="C31" s="47"/>
      <c r="D31" s="47"/>
      <c r="E31" s="47"/>
      <c r="F31" s="47"/>
      <c r="G31" s="47"/>
    </row>
    <row r="32" spans="2:10" x14ac:dyDescent="0.3">
      <c r="B32" s="56" t="s">
        <v>30</v>
      </c>
      <c r="C32" s="68"/>
      <c r="D32" s="68"/>
      <c r="E32" s="47"/>
      <c r="F32" s="47"/>
      <c r="G32" s="47"/>
    </row>
    <row r="33" spans="2:7" x14ac:dyDescent="0.3">
      <c r="B33" s="56" t="s">
        <v>31</v>
      </c>
      <c r="C33" s="58"/>
      <c r="D33" s="58"/>
      <c r="E33" s="57"/>
      <c r="F33" s="57"/>
      <c r="G33" s="57"/>
    </row>
    <row r="34" spans="2:7" x14ac:dyDescent="0.3">
      <c r="B34" s="86" t="s">
        <v>32</v>
      </c>
      <c r="C34" s="58"/>
      <c r="D34" s="58"/>
      <c r="E34" s="57"/>
      <c r="F34" s="57"/>
      <c r="G34" s="57"/>
    </row>
    <row r="35" spans="2:7" ht="15" customHeight="1" x14ac:dyDescent="0.3">
      <c r="B35" s="120" t="s">
        <v>98</v>
      </c>
      <c r="C35" s="120"/>
      <c r="D35" s="120"/>
      <c r="E35" s="120"/>
      <c r="F35" s="120"/>
      <c r="G35" s="120"/>
    </row>
  </sheetData>
  <mergeCells count="8">
    <mergeCell ref="B35:D35"/>
    <mergeCell ref="E35:G35"/>
    <mergeCell ref="B1:G1"/>
    <mergeCell ref="B2:G2"/>
    <mergeCell ref="B19:D19"/>
    <mergeCell ref="B18:D18"/>
    <mergeCell ref="B25:D25"/>
    <mergeCell ref="B23:G23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9225E-B98C-43A1-AB45-ED8F8C04CAD2}">
  <sheetPr>
    <pageSetUpPr fitToPage="1"/>
  </sheetPr>
  <dimension ref="A1:O57"/>
  <sheetViews>
    <sheetView showGridLines="0" zoomScale="120" zoomScaleNormal="120" workbookViewId="0">
      <selection activeCell="J14" sqref="J14"/>
    </sheetView>
  </sheetViews>
  <sheetFormatPr defaultColWidth="9.109375" defaultRowHeight="13.8" x14ac:dyDescent="0.3"/>
  <cols>
    <col min="1" max="1" width="2.5546875" style="1" customWidth="1"/>
    <col min="2" max="2" width="61.5546875" style="1" customWidth="1"/>
    <col min="3" max="4" width="10.109375" style="1" customWidth="1"/>
    <col min="5" max="5" width="12.109375" style="1" customWidth="1"/>
    <col min="6" max="6" width="10.109375" style="1" customWidth="1"/>
    <col min="7" max="7" width="7.21875" style="1" customWidth="1"/>
    <col min="8" max="8" width="12.77734375" style="1" customWidth="1"/>
    <col min="9" max="9" width="16.21875" style="1" customWidth="1"/>
    <col min="10" max="12" width="19.5546875" style="1" customWidth="1"/>
    <col min="13" max="13" width="25.5546875" style="1" bestFit="1" customWidth="1"/>
    <col min="14" max="14" width="1.21875" style="1" customWidth="1"/>
    <col min="15" max="15" width="18.109375" style="1" customWidth="1"/>
    <col min="16" max="16384" width="9.109375" style="1"/>
  </cols>
  <sheetData>
    <row r="1" spans="2:15" ht="43.95" customHeight="1" x14ac:dyDescent="0.3">
      <c r="B1" s="124" t="s">
        <v>0</v>
      </c>
      <c r="C1" s="124"/>
      <c r="D1" s="124"/>
      <c r="E1" s="124"/>
      <c r="F1" s="124"/>
      <c r="G1" s="124"/>
      <c r="H1" s="124"/>
      <c r="I1" s="124"/>
      <c r="J1" s="32"/>
      <c r="K1" s="32"/>
      <c r="L1" s="32"/>
      <c r="M1" s="32"/>
    </row>
    <row r="2" spans="2:15" ht="22.2" customHeight="1" x14ac:dyDescent="0.3">
      <c r="B2" s="125" t="s">
        <v>33</v>
      </c>
      <c r="C2" s="125"/>
      <c r="D2" s="125"/>
      <c r="E2" s="125"/>
      <c r="F2" s="125"/>
      <c r="G2" s="125"/>
      <c r="H2" s="125"/>
      <c r="I2" s="125"/>
      <c r="J2" s="10"/>
      <c r="K2" s="10"/>
      <c r="L2" s="10"/>
      <c r="M2" s="10"/>
    </row>
    <row r="3" spans="2:15" ht="22.2" customHeight="1" x14ac:dyDescent="0.3">
      <c r="B3" s="90" t="s">
        <v>34</v>
      </c>
      <c r="C3" s="91"/>
      <c r="D3" s="91"/>
      <c r="E3" s="91"/>
      <c r="F3" s="91"/>
      <c r="G3" s="91"/>
      <c r="H3" s="91"/>
      <c r="I3" s="92" t="s">
        <v>35</v>
      </c>
      <c r="J3" s="44"/>
      <c r="K3" s="10"/>
      <c r="L3" s="10"/>
      <c r="M3" s="10"/>
    </row>
    <row r="4" spans="2:15" ht="14.4" x14ac:dyDescent="0.3">
      <c r="B4" s="114" t="s">
        <v>102</v>
      </c>
      <c r="C4" s="108" t="s">
        <v>36</v>
      </c>
      <c r="D4" s="109"/>
      <c r="E4" s="115" t="s">
        <v>37</v>
      </c>
      <c r="F4" s="115"/>
      <c r="G4" s="111" t="s">
        <v>38</v>
      </c>
      <c r="H4" s="111"/>
      <c r="I4" s="117">
        <v>30000</v>
      </c>
      <c r="J4" s="45"/>
      <c r="K4" s="7"/>
      <c r="L4" s="7"/>
      <c r="M4" s="7"/>
      <c r="N4" s="2"/>
    </row>
    <row r="5" spans="2:15" ht="14.4" x14ac:dyDescent="0.3">
      <c r="B5" s="14"/>
      <c r="C5" s="26"/>
      <c r="D5" s="36"/>
      <c r="E5" s="19"/>
      <c r="F5" s="19"/>
      <c r="G5" s="15"/>
      <c r="H5" s="16"/>
      <c r="I5" s="43"/>
      <c r="J5" s="7"/>
      <c r="K5" s="40"/>
      <c r="L5" s="40"/>
      <c r="M5" s="40"/>
      <c r="N5" s="40"/>
      <c r="O5" s="40"/>
    </row>
    <row r="6" spans="2:15" ht="14.4" x14ac:dyDescent="0.3">
      <c r="B6" s="88" t="s">
        <v>39</v>
      </c>
      <c r="C6" s="25" t="s">
        <v>36</v>
      </c>
      <c r="D6" s="35"/>
      <c r="E6" s="70" t="s">
        <v>37</v>
      </c>
      <c r="F6" s="70"/>
      <c r="G6" s="23" t="s">
        <v>38</v>
      </c>
      <c r="H6" s="71"/>
      <c r="I6" s="72">
        <f>I7</f>
        <v>0</v>
      </c>
      <c r="J6" s="7"/>
      <c r="K6" s="40"/>
      <c r="L6" s="40"/>
      <c r="M6" s="40"/>
      <c r="N6" s="40"/>
      <c r="O6" s="40"/>
    </row>
    <row r="7" spans="2:15" ht="14.4" x14ac:dyDescent="0.3">
      <c r="B7" s="14" t="s">
        <v>100</v>
      </c>
      <c r="C7" s="26"/>
      <c r="D7" s="36"/>
      <c r="E7" s="19"/>
      <c r="F7" s="19"/>
      <c r="G7" s="15"/>
      <c r="H7" s="16"/>
      <c r="I7" s="43">
        <f>4%*SUM(I25,I30)</f>
        <v>0</v>
      </c>
      <c r="J7" s="7"/>
      <c r="K7" s="40"/>
      <c r="L7" s="40"/>
      <c r="M7" s="40"/>
      <c r="N7" s="40"/>
      <c r="O7" s="40"/>
    </row>
    <row r="8" spans="2:15" ht="14.4" x14ac:dyDescent="0.3">
      <c r="B8" s="14"/>
      <c r="C8" s="26"/>
      <c r="D8" s="36"/>
      <c r="E8" s="19"/>
      <c r="F8" s="19"/>
      <c r="G8" s="15"/>
      <c r="H8" s="16"/>
      <c r="I8" s="43"/>
      <c r="J8" s="7"/>
      <c r="K8" s="7"/>
      <c r="L8" s="7"/>
      <c r="M8" s="7"/>
      <c r="N8" s="2"/>
    </row>
    <row r="9" spans="2:15" ht="14.4" x14ac:dyDescent="0.3">
      <c r="B9" s="114" t="s">
        <v>40</v>
      </c>
      <c r="C9" s="108" t="s">
        <v>41</v>
      </c>
      <c r="D9" s="109" t="s">
        <v>42</v>
      </c>
      <c r="E9" s="115" t="s">
        <v>37</v>
      </c>
      <c r="F9" s="115"/>
      <c r="G9" s="111"/>
      <c r="H9" s="111"/>
      <c r="I9" s="116">
        <f>SUM(I10:I17)</f>
        <v>156718</v>
      </c>
      <c r="J9" s="7"/>
      <c r="K9" s="7"/>
      <c r="L9" s="7"/>
      <c r="M9" s="7"/>
      <c r="N9" s="2"/>
    </row>
    <row r="10" spans="2:15" ht="14.4" x14ac:dyDescent="0.3">
      <c r="B10" s="107" t="s">
        <v>43</v>
      </c>
      <c r="C10" s="108">
        <v>82</v>
      </c>
      <c r="D10" s="109">
        <v>2</v>
      </c>
      <c r="E10" s="110">
        <v>167</v>
      </c>
      <c r="F10" s="110"/>
      <c r="G10" s="111"/>
      <c r="H10" s="112"/>
      <c r="I10" s="113">
        <f>C10*D10*E10</f>
        <v>27388</v>
      </c>
      <c r="J10" s="7"/>
      <c r="K10" s="7"/>
      <c r="L10" s="7"/>
      <c r="M10" s="7"/>
      <c r="N10" s="2"/>
    </row>
    <row r="11" spans="2:15" ht="14.4" x14ac:dyDescent="0.3">
      <c r="B11" s="107" t="s">
        <v>44</v>
      </c>
      <c r="C11" s="108">
        <v>82</v>
      </c>
      <c r="D11" s="109">
        <v>3</v>
      </c>
      <c r="E11" s="110">
        <v>80</v>
      </c>
      <c r="F11" s="110"/>
      <c r="G11" s="111"/>
      <c r="H11" s="112"/>
      <c r="I11" s="113">
        <f>C11*D11*E11</f>
        <v>19680</v>
      </c>
      <c r="J11" s="7"/>
      <c r="K11" s="7"/>
      <c r="L11" s="7"/>
      <c r="M11" s="7"/>
      <c r="N11" s="2"/>
    </row>
    <row r="12" spans="2:15" ht="14.4" x14ac:dyDescent="0.3">
      <c r="B12" s="107" t="s">
        <v>45</v>
      </c>
      <c r="C12" s="108">
        <v>82</v>
      </c>
      <c r="D12" s="109">
        <v>3</v>
      </c>
      <c r="E12" s="110">
        <v>75</v>
      </c>
      <c r="F12" s="110"/>
      <c r="G12" s="111"/>
      <c r="H12" s="112"/>
      <c r="I12" s="113">
        <f>C12*D12*E12</f>
        <v>18450</v>
      </c>
      <c r="J12" s="7"/>
      <c r="K12" s="7"/>
      <c r="L12" s="7"/>
      <c r="M12" s="7"/>
      <c r="N12" s="2"/>
    </row>
    <row r="13" spans="2:15" ht="14.4" x14ac:dyDescent="0.3">
      <c r="B13" s="107" t="s">
        <v>46</v>
      </c>
      <c r="C13" s="108">
        <v>82</v>
      </c>
      <c r="D13" s="109"/>
      <c r="E13" s="110">
        <v>50</v>
      </c>
      <c r="F13" s="110"/>
      <c r="G13" s="111"/>
      <c r="H13" s="112"/>
      <c r="I13" s="113">
        <f>C13*E13</f>
        <v>4100</v>
      </c>
      <c r="J13" s="7"/>
      <c r="K13" s="7"/>
      <c r="L13" s="7"/>
      <c r="M13" s="7"/>
      <c r="N13" s="2"/>
    </row>
    <row r="14" spans="2:15" ht="14.4" x14ac:dyDescent="0.3">
      <c r="B14" s="107" t="s">
        <v>47</v>
      </c>
      <c r="C14" s="108">
        <v>82</v>
      </c>
      <c r="D14" s="109"/>
      <c r="E14" s="110">
        <v>650</v>
      </c>
      <c r="F14" s="110"/>
      <c r="G14" s="111"/>
      <c r="H14" s="112"/>
      <c r="I14" s="113">
        <f>C14*E14</f>
        <v>53300</v>
      </c>
      <c r="J14" s="7"/>
      <c r="K14" s="7"/>
      <c r="L14" s="7"/>
      <c r="M14" s="7"/>
      <c r="N14" s="2"/>
    </row>
    <row r="15" spans="2:15" ht="14.4" x14ac:dyDescent="0.3">
      <c r="B15" s="107" t="s">
        <v>48</v>
      </c>
      <c r="C15" s="108">
        <v>82</v>
      </c>
      <c r="D15" s="109"/>
      <c r="E15" s="110">
        <v>150</v>
      </c>
      <c r="F15" s="110"/>
      <c r="G15" s="111"/>
      <c r="H15" s="112"/>
      <c r="I15" s="113">
        <f>C15*E15</f>
        <v>12300</v>
      </c>
      <c r="J15" s="7"/>
      <c r="K15" s="7"/>
      <c r="L15" s="7"/>
      <c r="M15" s="7"/>
      <c r="N15" s="2"/>
    </row>
    <row r="16" spans="2:15" ht="14.4" x14ac:dyDescent="0.3">
      <c r="B16" s="107" t="s">
        <v>49</v>
      </c>
      <c r="C16" s="108">
        <v>2</v>
      </c>
      <c r="D16" s="109"/>
      <c r="E16" s="110">
        <v>500</v>
      </c>
      <c r="F16" s="110"/>
      <c r="G16" s="111"/>
      <c r="H16" s="112"/>
      <c r="I16" s="113">
        <f>C16*E16</f>
        <v>1000</v>
      </c>
      <c r="J16" s="7"/>
      <c r="K16" s="7"/>
      <c r="L16" s="7"/>
      <c r="M16" s="7"/>
      <c r="N16" s="2"/>
    </row>
    <row r="17" spans="2:14" ht="14.4" x14ac:dyDescent="0.3">
      <c r="B17" s="107" t="s">
        <v>50</v>
      </c>
      <c r="C17" s="108">
        <v>82</v>
      </c>
      <c r="D17" s="109"/>
      <c r="E17" s="110">
        <v>250</v>
      </c>
      <c r="F17" s="110"/>
      <c r="G17" s="111"/>
      <c r="H17" s="112"/>
      <c r="I17" s="113">
        <f>C17*E17</f>
        <v>20500</v>
      </c>
      <c r="J17" s="7"/>
      <c r="K17" s="7"/>
      <c r="L17" s="7"/>
      <c r="M17" s="7"/>
      <c r="N17" s="2"/>
    </row>
    <row r="18" spans="2:14" ht="14.4" x14ac:dyDescent="0.3">
      <c r="B18" s="14"/>
      <c r="C18" s="26"/>
      <c r="D18" s="36"/>
      <c r="E18" s="19"/>
      <c r="F18" s="19"/>
      <c r="G18" s="15"/>
      <c r="H18" s="16"/>
      <c r="I18" s="43"/>
      <c r="J18" s="7"/>
      <c r="K18" s="7"/>
      <c r="L18" s="7"/>
      <c r="M18" s="7"/>
      <c r="N18" s="2"/>
    </row>
    <row r="19" spans="2:14" ht="14.4" x14ac:dyDescent="0.3">
      <c r="B19" s="88" t="s">
        <v>51</v>
      </c>
      <c r="C19" s="25" t="s">
        <v>41</v>
      </c>
      <c r="D19" s="35" t="s">
        <v>52</v>
      </c>
      <c r="E19" s="22" t="s">
        <v>53</v>
      </c>
      <c r="F19" s="23"/>
      <c r="G19" s="23" t="s">
        <v>38</v>
      </c>
      <c r="H19" s="23"/>
      <c r="I19" s="42">
        <f>SUM(I20:I23)</f>
        <v>0</v>
      </c>
      <c r="J19" s="7"/>
      <c r="K19" s="7"/>
      <c r="L19" s="7"/>
      <c r="M19" s="7"/>
      <c r="N19" s="2"/>
    </row>
    <row r="20" spans="2:14" ht="14.4" x14ac:dyDescent="0.3">
      <c r="B20" s="14" t="s">
        <v>54</v>
      </c>
      <c r="C20" s="26">
        <v>25</v>
      </c>
      <c r="D20" s="36">
        <v>1</v>
      </c>
      <c r="E20" s="84">
        <v>0</v>
      </c>
      <c r="F20" s="15"/>
      <c r="G20" s="15">
        <v>16</v>
      </c>
      <c r="H20" s="16"/>
      <c r="I20" s="43">
        <f>C20*D20*E20*G20</f>
        <v>0</v>
      </c>
      <c r="J20" s="7"/>
      <c r="K20" s="7"/>
      <c r="L20" s="7"/>
      <c r="M20" s="7"/>
      <c r="N20" s="2"/>
    </row>
    <row r="21" spans="2:14" ht="14.4" x14ac:dyDescent="0.3">
      <c r="B21" s="69" t="s">
        <v>55</v>
      </c>
      <c r="C21" s="65">
        <v>42</v>
      </c>
      <c r="D21" s="36">
        <v>1</v>
      </c>
      <c r="E21" s="84">
        <v>0</v>
      </c>
      <c r="F21" s="15"/>
      <c r="G21" s="15">
        <v>24</v>
      </c>
      <c r="H21" s="16"/>
      <c r="I21" s="43">
        <f t="shared" ref="I21:I22" si="0">C21*D21*E21*G21</f>
        <v>0</v>
      </c>
      <c r="J21" s="7"/>
      <c r="K21" s="7"/>
      <c r="L21" s="7"/>
      <c r="M21" s="7"/>
      <c r="N21" s="2"/>
    </row>
    <row r="22" spans="2:14" ht="14.4" x14ac:dyDescent="0.3">
      <c r="B22" s="14" t="s">
        <v>56</v>
      </c>
      <c r="C22" s="65">
        <v>5</v>
      </c>
      <c r="D22" s="36">
        <v>3</v>
      </c>
      <c r="E22" s="84">
        <v>0</v>
      </c>
      <c r="F22" s="15"/>
      <c r="G22" s="15">
        <v>24</v>
      </c>
      <c r="H22" s="16"/>
      <c r="I22" s="43">
        <f t="shared" si="0"/>
        <v>0</v>
      </c>
      <c r="J22" s="7"/>
      <c r="K22" s="7"/>
      <c r="L22" s="7"/>
      <c r="M22" s="7"/>
      <c r="N22" s="2"/>
    </row>
    <row r="23" spans="2:14" ht="14.4" x14ac:dyDescent="0.3">
      <c r="B23" s="14" t="s">
        <v>57</v>
      </c>
      <c r="C23" s="26"/>
      <c r="D23" s="36">
        <v>25</v>
      </c>
      <c r="E23" s="84">
        <v>0</v>
      </c>
      <c r="F23" s="15"/>
      <c r="G23" s="15">
        <v>12</v>
      </c>
      <c r="H23" s="16"/>
      <c r="I23" s="43">
        <f>D23*E23*G23</f>
        <v>0</v>
      </c>
      <c r="J23" s="7"/>
      <c r="K23" s="7"/>
      <c r="L23" s="7"/>
      <c r="M23" s="7"/>
      <c r="N23" s="2"/>
    </row>
    <row r="24" spans="2:14" ht="14.4" x14ac:dyDescent="0.3">
      <c r="B24" s="14"/>
      <c r="C24" s="26"/>
      <c r="D24" s="36"/>
      <c r="E24" s="19"/>
      <c r="F24" s="15"/>
      <c r="G24" s="15"/>
      <c r="H24" s="63"/>
      <c r="I24" s="43"/>
      <c r="J24" s="7"/>
      <c r="K24" s="7"/>
      <c r="L24" s="7"/>
      <c r="M24" s="7"/>
      <c r="N24" s="2"/>
    </row>
    <row r="25" spans="2:14" ht="14.4" x14ac:dyDescent="0.3">
      <c r="B25" s="89" t="s">
        <v>58</v>
      </c>
      <c r="C25" s="27" t="s">
        <v>59</v>
      </c>
      <c r="D25" s="37" t="s">
        <v>52</v>
      </c>
      <c r="E25" s="52" t="s">
        <v>53</v>
      </c>
      <c r="F25" s="52"/>
      <c r="G25" s="34" t="s">
        <v>38</v>
      </c>
      <c r="H25" s="34"/>
      <c r="I25" s="51">
        <f>SUM(I26:I28)</f>
        <v>0</v>
      </c>
      <c r="J25" s="7"/>
      <c r="K25" s="7"/>
      <c r="L25" s="7"/>
      <c r="M25" s="7"/>
      <c r="N25" s="2"/>
    </row>
    <row r="26" spans="2:14" ht="14.4" x14ac:dyDescent="0.3">
      <c r="B26" s="24" t="s">
        <v>80</v>
      </c>
      <c r="C26" s="28">
        <v>842</v>
      </c>
      <c r="D26" s="38">
        <v>1</v>
      </c>
      <c r="E26" s="84">
        <v>0</v>
      </c>
      <c r="F26" s="46"/>
      <c r="G26" s="33">
        <v>12</v>
      </c>
      <c r="H26" s="33"/>
      <c r="I26" s="53">
        <f>C26*D26*E26*G26</f>
        <v>0</v>
      </c>
      <c r="J26" s="7"/>
      <c r="K26" s="7"/>
      <c r="L26" s="7"/>
      <c r="M26" s="7"/>
      <c r="N26" s="2"/>
    </row>
    <row r="27" spans="2:14" ht="14.4" x14ac:dyDescent="0.3">
      <c r="B27" s="24" t="s">
        <v>81</v>
      </c>
      <c r="C27" s="28">
        <v>19</v>
      </c>
      <c r="D27" s="38">
        <v>3</v>
      </c>
      <c r="E27" s="84">
        <v>0</v>
      </c>
      <c r="F27" s="46"/>
      <c r="G27" s="33">
        <v>18</v>
      </c>
      <c r="H27" s="33"/>
      <c r="I27" s="53">
        <f>C27*D27*E27*G27</f>
        <v>0</v>
      </c>
      <c r="J27" s="7"/>
      <c r="K27" s="7"/>
      <c r="L27" s="7"/>
      <c r="M27" s="7"/>
      <c r="N27" s="2"/>
    </row>
    <row r="28" spans="2:14" ht="14.4" x14ac:dyDescent="0.3">
      <c r="B28" s="24" t="s">
        <v>82</v>
      </c>
      <c r="C28" s="28">
        <v>74</v>
      </c>
      <c r="D28" s="38">
        <v>3</v>
      </c>
      <c r="E28" s="84">
        <v>0</v>
      </c>
      <c r="F28" s="46"/>
      <c r="G28" s="33">
        <v>24</v>
      </c>
      <c r="H28" s="33"/>
      <c r="I28" s="53">
        <f>C28*D28*E28*G28</f>
        <v>0</v>
      </c>
      <c r="J28" s="7"/>
      <c r="K28" s="7"/>
      <c r="L28" s="7"/>
      <c r="M28" s="7"/>
      <c r="N28" s="2"/>
    </row>
    <row r="29" spans="2:14" ht="14.4" x14ac:dyDescent="0.3">
      <c r="B29" s="24"/>
      <c r="C29" s="28"/>
      <c r="D29" s="38"/>
      <c r="E29" s="20"/>
      <c r="F29" s="46"/>
      <c r="G29" s="33"/>
      <c r="H29" s="33"/>
      <c r="I29" s="53"/>
      <c r="J29" s="7"/>
      <c r="K29" s="7"/>
      <c r="L29" s="7"/>
      <c r="M29" s="7"/>
      <c r="N29" s="2"/>
    </row>
    <row r="30" spans="2:14" ht="14.4" x14ac:dyDescent="0.3">
      <c r="B30" s="89" t="s">
        <v>60</v>
      </c>
      <c r="C30" s="27" t="s">
        <v>59</v>
      </c>
      <c r="D30" s="37" t="s">
        <v>52</v>
      </c>
      <c r="E30" s="60" t="s">
        <v>61</v>
      </c>
      <c r="F30" s="61"/>
      <c r="G30" s="34" t="s">
        <v>38</v>
      </c>
      <c r="H30" s="34" t="s">
        <v>62</v>
      </c>
      <c r="I30" s="62">
        <f>SUM(I31:I33)</f>
        <v>0</v>
      </c>
      <c r="J30" s="7"/>
      <c r="K30" s="7"/>
      <c r="L30" s="7"/>
      <c r="M30" s="7"/>
      <c r="N30" s="2"/>
    </row>
    <row r="31" spans="2:14" ht="14.4" x14ac:dyDescent="0.3">
      <c r="B31" s="24" t="s">
        <v>83</v>
      </c>
      <c r="C31" s="28">
        <v>84</v>
      </c>
      <c r="D31" s="38">
        <v>1</v>
      </c>
      <c r="E31" s="84">
        <v>0</v>
      </c>
      <c r="F31" s="59"/>
      <c r="G31" s="33">
        <v>5</v>
      </c>
      <c r="H31" s="33">
        <f>C31*D31*G31</f>
        <v>420</v>
      </c>
      <c r="I31" s="53">
        <f>C31*D31*E31*G31</f>
        <v>0</v>
      </c>
      <c r="J31" s="7"/>
      <c r="K31" s="7"/>
      <c r="L31" s="7"/>
      <c r="M31" s="7"/>
      <c r="N31" s="2"/>
    </row>
    <row r="32" spans="2:14" ht="14.4" x14ac:dyDescent="0.3">
      <c r="B32" s="24" t="s">
        <v>84</v>
      </c>
      <c r="C32" s="28">
        <v>2</v>
      </c>
      <c r="D32" s="38">
        <v>3</v>
      </c>
      <c r="E32" s="84">
        <v>0</v>
      </c>
      <c r="F32" s="59"/>
      <c r="G32" s="33">
        <v>5</v>
      </c>
      <c r="H32" s="33">
        <f>C32*D32*G32</f>
        <v>30</v>
      </c>
      <c r="I32" s="53">
        <f>C32*D32*E32*G32</f>
        <v>0</v>
      </c>
      <c r="J32" s="7"/>
      <c r="K32" s="7"/>
      <c r="L32" s="7"/>
      <c r="M32" s="7"/>
      <c r="N32" s="2"/>
    </row>
    <row r="33" spans="2:14" ht="14.4" x14ac:dyDescent="0.3">
      <c r="B33" s="24" t="s">
        <v>85</v>
      </c>
      <c r="C33" s="28">
        <v>3</v>
      </c>
      <c r="D33" s="38">
        <v>3</v>
      </c>
      <c r="E33" s="84">
        <v>0</v>
      </c>
      <c r="F33" s="59"/>
      <c r="G33" s="33">
        <v>5</v>
      </c>
      <c r="H33" s="33">
        <f>C33*D33*G33</f>
        <v>45</v>
      </c>
      <c r="I33" s="53">
        <f>C33*D33*E33*G33</f>
        <v>0</v>
      </c>
      <c r="J33" s="7"/>
      <c r="K33" s="7"/>
      <c r="L33" s="7"/>
      <c r="M33" s="7"/>
      <c r="N33" s="2"/>
    </row>
    <row r="34" spans="2:14" ht="14.4" x14ac:dyDescent="0.3">
      <c r="B34" s="14"/>
      <c r="C34" s="28"/>
      <c r="D34" s="38"/>
      <c r="E34" s="20"/>
      <c r="F34" s="59"/>
      <c r="G34" s="33"/>
      <c r="H34" s="33"/>
      <c r="I34" s="53"/>
      <c r="J34" s="7"/>
      <c r="K34" s="7"/>
      <c r="L34" s="7"/>
      <c r="M34" s="7"/>
      <c r="N34" s="2"/>
    </row>
    <row r="35" spans="2:14" ht="14.4" x14ac:dyDescent="0.3">
      <c r="B35" s="31" t="s">
        <v>6</v>
      </c>
      <c r="C35" s="29"/>
      <c r="D35" s="39"/>
      <c r="E35" s="21"/>
      <c r="F35" s="21"/>
      <c r="G35" s="18"/>
      <c r="H35" s="18"/>
      <c r="I35" s="66">
        <f>SUM(I4,I6,I9,I19,I25,I30)</f>
        <v>186718</v>
      </c>
      <c r="J35" s="8"/>
      <c r="K35" s="8"/>
      <c r="L35" s="9"/>
      <c r="M35" s="8"/>
    </row>
    <row r="37" spans="2:14" x14ac:dyDescent="0.3">
      <c r="B37" s="5" t="s">
        <v>63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0"/>
    </row>
    <row r="38" spans="2:14" x14ac:dyDescent="0.3">
      <c r="B38" s="55" t="s">
        <v>17</v>
      </c>
      <c r="C38" s="47"/>
      <c r="D38" s="47"/>
      <c r="E38" s="47"/>
      <c r="F38" s="47"/>
      <c r="G38" s="47"/>
      <c r="H38" s="3"/>
      <c r="I38" s="3"/>
      <c r="J38" s="3"/>
      <c r="K38" s="3"/>
      <c r="L38" s="3"/>
      <c r="M38" s="30"/>
    </row>
    <row r="39" spans="2:14" x14ac:dyDescent="0.3">
      <c r="B39" s="56" t="s">
        <v>64</v>
      </c>
      <c r="C39" s="48"/>
      <c r="D39" s="48"/>
      <c r="E39" s="47"/>
      <c r="F39" s="47"/>
      <c r="G39" s="47"/>
      <c r="H39" s="3"/>
      <c r="I39" s="3"/>
      <c r="J39" s="3"/>
      <c r="K39" s="3"/>
      <c r="L39" s="3"/>
      <c r="M39" s="3"/>
    </row>
    <row r="40" spans="2:14" x14ac:dyDescent="0.3">
      <c r="B40" s="56" t="s">
        <v>30</v>
      </c>
      <c r="C40" s="48"/>
      <c r="D40" s="48"/>
      <c r="E40" s="47"/>
      <c r="F40" s="47"/>
      <c r="G40" s="47"/>
      <c r="H40" s="3"/>
      <c r="I40" s="3"/>
      <c r="J40" s="3"/>
      <c r="K40" s="3"/>
      <c r="L40" s="3"/>
      <c r="M40" s="3"/>
    </row>
    <row r="41" spans="2:14" x14ac:dyDescent="0.3">
      <c r="B41" s="126" t="s">
        <v>65</v>
      </c>
      <c r="C41" s="123"/>
      <c r="D41" s="123"/>
      <c r="E41" s="47"/>
      <c r="F41" s="47"/>
      <c r="G41" s="47"/>
      <c r="H41" s="3"/>
      <c r="I41" s="3"/>
      <c r="J41" s="3"/>
      <c r="K41" s="3"/>
      <c r="L41" s="3"/>
      <c r="M41" s="3"/>
    </row>
    <row r="42" spans="2:14" x14ac:dyDescent="0.3">
      <c r="B42" s="123" t="s">
        <v>66</v>
      </c>
      <c r="C42" s="123"/>
      <c r="D42" s="123"/>
      <c r="E42" s="47"/>
      <c r="F42" s="47"/>
      <c r="G42" s="47"/>
      <c r="H42" s="4"/>
      <c r="I42" s="4"/>
      <c r="J42" s="4"/>
      <c r="K42" s="4"/>
      <c r="L42" s="4"/>
      <c r="M42" s="4"/>
    </row>
    <row r="43" spans="2:14" x14ac:dyDescent="0.3">
      <c r="B43" s="55" t="s">
        <v>79</v>
      </c>
      <c r="C43" s="47"/>
      <c r="D43" s="47"/>
      <c r="E43" s="47"/>
      <c r="F43" s="47"/>
      <c r="G43" s="47"/>
      <c r="H43" s="4"/>
      <c r="I43" s="4"/>
      <c r="J43" s="4"/>
      <c r="K43" s="4"/>
      <c r="L43" s="4"/>
      <c r="M43" s="4"/>
    </row>
    <row r="44" spans="2:14" x14ac:dyDescent="0.3">
      <c r="B44" s="55" t="s">
        <v>104</v>
      </c>
      <c r="C44" s="47"/>
      <c r="D44" s="47"/>
      <c r="E44" s="47"/>
      <c r="F44" s="47"/>
      <c r="G44" s="47"/>
      <c r="H44" s="4"/>
      <c r="I44" s="4"/>
      <c r="J44" s="4"/>
      <c r="K44" s="4"/>
      <c r="L44" s="4"/>
      <c r="M44" s="4"/>
    </row>
    <row r="45" spans="2:14" x14ac:dyDescent="0.3">
      <c r="B45" s="85" t="s">
        <v>103</v>
      </c>
      <c r="C45" s="47"/>
      <c r="D45" s="47"/>
      <c r="E45" s="47"/>
      <c r="F45" s="47"/>
      <c r="G45" s="47"/>
      <c r="H45" s="4"/>
      <c r="I45" s="4"/>
      <c r="J45" s="4"/>
      <c r="K45" s="4"/>
      <c r="L45" s="4"/>
      <c r="M45" s="4"/>
    </row>
    <row r="46" spans="2:14" x14ac:dyDescent="0.3">
      <c r="B46" s="120" t="s">
        <v>22</v>
      </c>
      <c r="C46" s="120"/>
      <c r="D46" s="120"/>
      <c r="E46" s="120"/>
      <c r="F46" s="120"/>
      <c r="G46" s="120"/>
    </row>
    <row r="47" spans="2:14" x14ac:dyDescent="0.3">
      <c r="B47" s="85" t="s">
        <v>23</v>
      </c>
      <c r="C47" s="79"/>
      <c r="D47" s="79"/>
      <c r="E47" s="118"/>
      <c r="F47" s="118"/>
      <c r="G47" s="118"/>
    </row>
    <row r="48" spans="2:14" x14ac:dyDescent="0.3">
      <c r="B48" s="123" t="s">
        <v>21</v>
      </c>
      <c r="C48" s="123"/>
      <c r="D48" s="123"/>
      <c r="E48" s="47"/>
      <c r="F48" s="47"/>
      <c r="G48" s="47"/>
    </row>
    <row r="49" spans="1:15" ht="14.4" x14ac:dyDescent="0.3">
      <c r="B49" s="123" t="s">
        <v>67</v>
      </c>
      <c r="C49" s="123"/>
      <c r="D49" s="123"/>
      <c r="E49" s="47"/>
      <c r="F49" s="47"/>
      <c r="G49" s="47"/>
      <c r="H49" s="13"/>
      <c r="I49" s="13"/>
      <c r="J49" s="13"/>
      <c r="K49" s="13"/>
      <c r="L49" s="13"/>
      <c r="M49" s="11"/>
      <c r="N49" s="11"/>
      <c r="O49" s="12"/>
    </row>
    <row r="50" spans="1:15" ht="14.4" x14ac:dyDescent="0.3">
      <c r="B50" s="85" t="s">
        <v>25</v>
      </c>
      <c r="C50" s="77"/>
      <c r="D50" s="77"/>
      <c r="E50" s="47"/>
      <c r="F50" s="47"/>
      <c r="G50" s="47"/>
      <c r="H50" s="13"/>
      <c r="I50" s="13"/>
      <c r="J50" s="13"/>
      <c r="K50" s="13"/>
      <c r="L50" s="13"/>
      <c r="M50" s="11"/>
      <c r="N50" s="11"/>
      <c r="O50" s="12"/>
    </row>
    <row r="51" spans="1:15" ht="14.4" x14ac:dyDescent="0.3">
      <c r="B51" s="75" t="s">
        <v>26</v>
      </c>
      <c r="C51" s="77"/>
      <c r="D51" s="77"/>
      <c r="E51" s="47"/>
      <c r="F51" s="47"/>
      <c r="G51" s="47"/>
      <c r="H51" s="13"/>
      <c r="I51" s="13"/>
      <c r="J51" s="13"/>
      <c r="K51" s="13"/>
      <c r="L51" s="13"/>
      <c r="M51" s="11"/>
      <c r="N51" s="11"/>
      <c r="O51" s="12"/>
    </row>
    <row r="52" spans="1:15" ht="14.4" x14ac:dyDescent="0.3">
      <c r="B52" s="75" t="s">
        <v>106</v>
      </c>
      <c r="C52" s="77"/>
      <c r="D52" s="77"/>
      <c r="E52" s="47"/>
      <c r="F52" s="47"/>
      <c r="G52" s="47"/>
      <c r="H52" s="13"/>
      <c r="I52" s="13"/>
      <c r="J52" s="13"/>
      <c r="K52" s="13"/>
      <c r="L52" s="13"/>
      <c r="M52" s="11"/>
      <c r="N52" s="11"/>
      <c r="O52" s="12"/>
    </row>
    <row r="53" spans="1:15" ht="14.4" x14ac:dyDescent="0.3">
      <c r="B53" s="55" t="s">
        <v>107</v>
      </c>
      <c r="C53" s="77"/>
      <c r="D53" s="77"/>
      <c r="E53" s="47"/>
      <c r="F53" s="47"/>
      <c r="G53" s="47"/>
      <c r="H53" s="13"/>
      <c r="I53" s="13"/>
      <c r="J53" s="13"/>
      <c r="K53" s="13"/>
      <c r="L53" s="13"/>
      <c r="M53" s="11"/>
      <c r="N53" s="11"/>
      <c r="O53" s="12"/>
    </row>
    <row r="54" spans="1:15" ht="14.4" x14ac:dyDescent="0.3">
      <c r="B54" s="85" t="s">
        <v>29</v>
      </c>
      <c r="C54" s="77"/>
      <c r="D54" s="77"/>
      <c r="E54" s="47"/>
      <c r="F54" s="47"/>
      <c r="G54" s="47"/>
      <c r="H54" s="13"/>
      <c r="I54" s="13"/>
      <c r="J54" s="13"/>
      <c r="K54" s="13"/>
      <c r="L54" s="13"/>
      <c r="M54" s="11"/>
      <c r="N54" s="11"/>
      <c r="O54" s="12"/>
    </row>
    <row r="55" spans="1:15" ht="14.4" x14ac:dyDescent="0.3">
      <c r="B55" s="75" t="s">
        <v>68</v>
      </c>
      <c r="C55" s="77"/>
      <c r="D55" s="77"/>
      <c r="E55" s="47"/>
      <c r="F55" s="47"/>
      <c r="G55" s="47"/>
      <c r="H55" s="13"/>
      <c r="I55" s="13"/>
      <c r="J55" s="13"/>
      <c r="K55" s="13"/>
      <c r="L55" s="13"/>
      <c r="M55" s="11"/>
      <c r="N55" s="11"/>
      <c r="O55" s="12"/>
    </row>
    <row r="56" spans="1:15" ht="14.4" x14ac:dyDescent="0.3">
      <c r="B56" s="85" t="s">
        <v>32</v>
      </c>
      <c r="C56" s="77"/>
      <c r="D56" s="77"/>
      <c r="E56" s="47"/>
      <c r="F56" s="47"/>
      <c r="G56" s="47"/>
      <c r="H56" s="13"/>
      <c r="I56" s="13"/>
      <c r="J56" s="13"/>
      <c r="K56" s="13"/>
      <c r="L56" s="13"/>
      <c r="M56" s="11"/>
      <c r="N56" s="11"/>
      <c r="O56" s="12"/>
    </row>
    <row r="57" spans="1:15" ht="16.8" customHeight="1" x14ac:dyDescent="0.3">
      <c r="A57" s="73"/>
      <c r="B57" s="120" t="s">
        <v>98</v>
      </c>
      <c r="C57" s="120"/>
      <c r="D57" s="120"/>
      <c r="E57" s="47"/>
      <c r="F57" s="47"/>
      <c r="G57" s="47"/>
      <c r="H57" s="74"/>
      <c r="I57" s="74"/>
    </row>
  </sheetData>
  <mergeCells count="8">
    <mergeCell ref="B57:D57"/>
    <mergeCell ref="B49:D49"/>
    <mergeCell ref="B1:I1"/>
    <mergeCell ref="B2:I2"/>
    <mergeCell ref="B42:D42"/>
    <mergeCell ref="B48:D48"/>
    <mergeCell ref="B41:D41"/>
    <mergeCell ref="B46:G46"/>
  </mergeCells>
  <pageMargins left="0.25" right="0.25" top="0.75" bottom="0.75" header="0.3" footer="0.3"/>
  <pageSetup scale="64" fitToWidth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77DC4-9758-46DD-B2E2-90D7B3DF2F80}">
  <sheetPr>
    <pageSetUpPr fitToPage="1"/>
  </sheetPr>
  <dimension ref="B1:O52"/>
  <sheetViews>
    <sheetView showGridLines="0" zoomScale="110" zoomScaleNormal="110" workbookViewId="0">
      <selection activeCell="J29" sqref="J29"/>
    </sheetView>
  </sheetViews>
  <sheetFormatPr defaultColWidth="9.109375" defaultRowHeight="13.8" x14ac:dyDescent="0.3"/>
  <cols>
    <col min="1" max="1" width="2.5546875" style="1" customWidth="1"/>
    <col min="2" max="2" width="62.109375" style="1" customWidth="1"/>
    <col min="3" max="4" width="10.109375" style="1" customWidth="1"/>
    <col min="5" max="5" width="12.109375" style="1" customWidth="1"/>
    <col min="6" max="6" width="7.5546875" style="1" customWidth="1"/>
    <col min="7" max="7" width="6.77734375" style="1" customWidth="1"/>
    <col min="8" max="8" width="9" style="1" customWidth="1"/>
    <col min="9" max="9" width="16.77734375" style="1" customWidth="1"/>
    <col min="10" max="12" width="19.5546875" style="1" customWidth="1"/>
    <col min="13" max="13" width="25.5546875" style="1" bestFit="1" customWidth="1"/>
    <col min="14" max="14" width="1.21875" style="1" customWidth="1"/>
    <col min="15" max="15" width="18.109375" style="1" customWidth="1"/>
    <col min="16" max="16384" width="9.109375" style="1"/>
  </cols>
  <sheetData>
    <row r="1" spans="2:15" ht="43.95" customHeight="1" x14ac:dyDescent="0.3">
      <c r="B1" s="124" t="s">
        <v>0</v>
      </c>
      <c r="C1" s="124"/>
      <c r="D1" s="124"/>
      <c r="E1" s="124"/>
      <c r="F1" s="124"/>
      <c r="G1" s="124"/>
      <c r="H1" s="124"/>
      <c r="I1" s="124"/>
      <c r="J1" s="32"/>
      <c r="K1" s="32"/>
      <c r="L1" s="32"/>
      <c r="M1" s="32"/>
    </row>
    <row r="2" spans="2:15" ht="22.2" customHeight="1" x14ac:dyDescent="0.3">
      <c r="B2" s="125" t="s">
        <v>69</v>
      </c>
      <c r="C2" s="125"/>
      <c r="D2" s="125"/>
      <c r="E2" s="125"/>
      <c r="F2" s="125"/>
      <c r="G2" s="125"/>
      <c r="H2" s="125"/>
      <c r="I2" s="125"/>
      <c r="J2" s="10"/>
      <c r="K2" s="10"/>
      <c r="L2" s="10"/>
      <c r="M2" s="10"/>
    </row>
    <row r="3" spans="2:15" ht="22.2" customHeight="1" x14ac:dyDescent="0.3">
      <c r="B3" s="90" t="s">
        <v>34</v>
      </c>
      <c r="C3" s="91"/>
      <c r="D3" s="91"/>
      <c r="E3" s="91"/>
      <c r="F3" s="91"/>
      <c r="G3" s="91"/>
      <c r="H3" s="91"/>
      <c r="I3" s="92" t="s">
        <v>35</v>
      </c>
      <c r="J3" s="44"/>
      <c r="K3" s="10"/>
      <c r="L3" s="10"/>
      <c r="M3" s="10"/>
    </row>
    <row r="4" spans="2:15" ht="14.4" x14ac:dyDescent="0.3">
      <c r="B4" s="88" t="s">
        <v>86</v>
      </c>
      <c r="C4" s="25" t="s">
        <v>36</v>
      </c>
      <c r="D4" s="35"/>
      <c r="E4" s="22" t="s">
        <v>70</v>
      </c>
      <c r="F4" s="22"/>
      <c r="G4" s="23" t="s">
        <v>38</v>
      </c>
      <c r="H4" s="23"/>
      <c r="I4" s="42">
        <f>I5</f>
        <v>0</v>
      </c>
      <c r="J4" s="45"/>
      <c r="K4" s="7"/>
      <c r="L4" s="7"/>
      <c r="M4" s="7"/>
      <c r="N4" s="2"/>
    </row>
    <row r="5" spans="2:15" ht="14.4" x14ac:dyDescent="0.3">
      <c r="B5" s="14" t="s">
        <v>100</v>
      </c>
      <c r="C5" s="26"/>
      <c r="D5" s="36"/>
      <c r="E5" s="19"/>
      <c r="F5" s="19"/>
      <c r="G5" s="15"/>
      <c r="H5" s="16"/>
      <c r="I5" s="43">
        <f>4%*SUM(I23,I28)</f>
        <v>0</v>
      </c>
      <c r="J5" s="7"/>
      <c r="K5" s="40"/>
      <c r="L5" s="40"/>
      <c r="M5" s="40"/>
      <c r="N5" s="40"/>
      <c r="O5" s="40"/>
    </row>
    <row r="6" spans="2:15" ht="14.4" x14ac:dyDescent="0.3">
      <c r="B6" s="14"/>
      <c r="C6" s="26"/>
      <c r="D6" s="36"/>
      <c r="E6" s="19"/>
      <c r="F6" s="19"/>
      <c r="G6" s="15"/>
      <c r="H6" s="16"/>
      <c r="I6" s="43"/>
      <c r="J6" s="7"/>
      <c r="K6" s="7"/>
      <c r="L6" s="7"/>
      <c r="M6" s="7"/>
      <c r="N6" s="2"/>
    </row>
    <row r="7" spans="2:15" ht="14.4" x14ac:dyDescent="0.3">
      <c r="B7" s="114" t="s">
        <v>95</v>
      </c>
      <c r="C7" s="108" t="s">
        <v>41</v>
      </c>
      <c r="D7" s="109" t="s">
        <v>42</v>
      </c>
      <c r="E7" s="115" t="s">
        <v>37</v>
      </c>
      <c r="F7" s="115"/>
      <c r="G7" s="111"/>
      <c r="H7" s="111"/>
      <c r="I7" s="116">
        <v>114216</v>
      </c>
      <c r="J7" s="7"/>
      <c r="K7" s="7"/>
      <c r="L7" s="7"/>
      <c r="M7" s="7"/>
      <c r="N7" s="2"/>
    </row>
    <row r="8" spans="2:15" ht="14.4" x14ac:dyDescent="0.3">
      <c r="B8" s="107" t="s">
        <v>43</v>
      </c>
      <c r="C8" s="108">
        <v>61</v>
      </c>
      <c r="D8" s="109">
        <v>2</v>
      </c>
      <c r="E8" s="110">
        <v>162</v>
      </c>
      <c r="F8" s="110"/>
      <c r="G8" s="111"/>
      <c r="H8" s="112"/>
      <c r="I8" s="113">
        <f>C8*D8*E8</f>
        <v>19764</v>
      </c>
      <c r="J8" s="7"/>
      <c r="K8" s="7"/>
      <c r="L8" s="7"/>
      <c r="M8" s="7"/>
      <c r="N8" s="2"/>
    </row>
    <row r="9" spans="2:15" ht="14.4" x14ac:dyDescent="0.3">
      <c r="B9" s="107" t="s">
        <v>44</v>
      </c>
      <c r="C9" s="108">
        <v>61</v>
      </c>
      <c r="D9" s="109">
        <v>3</v>
      </c>
      <c r="E9" s="110">
        <v>69</v>
      </c>
      <c r="F9" s="110"/>
      <c r="G9" s="111"/>
      <c r="H9" s="112"/>
      <c r="I9" s="113">
        <f t="shared" ref="I9:I10" si="0">C9*D9*E9</f>
        <v>12627</v>
      </c>
      <c r="J9" s="7"/>
      <c r="K9" s="7"/>
      <c r="L9" s="7"/>
      <c r="M9" s="7"/>
      <c r="N9" s="2"/>
    </row>
    <row r="10" spans="2:15" ht="14.4" x14ac:dyDescent="0.3">
      <c r="B10" s="107" t="s">
        <v>45</v>
      </c>
      <c r="C10" s="108">
        <v>61</v>
      </c>
      <c r="D10" s="109">
        <v>3</v>
      </c>
      <c r="E10" s="110">
        <v>75</v>
      </c>
      <c r="F10" s="110"/>
      <c r="G10" s="111"/>
      <c r="H10" s="112"/>
      <c r="I10" s="113">
        <f t="shared" si="0"/>
        <v>13725</v>
      </c>
      <c r="J10" s="7"/>
      <c r="K10" s="7"/>
      <c r="L10" s="7"/>
      <c r="M10" s="7"/>
      <c r="N10" s="2"/>
    </row>
    <row r="11" spans="2:15" ht="14.4" x14ac:dyDescent="0.3">
      <c r="B11" s="107" t="s">
        <v>46</v>
      </c>
      <c r="C11" s="108">
        <v>61</v>
      </c>
      <c r="D11" s="109"/>
      <c r="E11" s="110">
        <v>50</v>
      </c>
      <c r="F11" s="110"/>
      <c r="G11" s="111"/>
      <c r="H11" s="112"/>
      <c r="I11" s="113">
        <f>C11*E11</f>
        <v>3050</v>
      </c>
      <c r="J11" s="7"/>
      <c r="K11" s="7"/>
      <c r="L11" s="7"/>
      <c r="M11" s="7"/>
      <c r="N11" s="2"/>
    </row>
    <row r="12" spans="2:15" ht="14.4" x14ac:dyDescent="0.3">
      <c r="B12" s="107" t="s">
        <v>47</v>
      </c>
      <c r="C12" s="108">
        <v>61</v>
      </c>
      <c r="D12" s="109"/>
      <c r="E12" s="110">
        <v>650</v>
      </c>
      <c r="F12" s="110"/>
      <c r="G12" s="111"/>
      <c r="H12" s="112"/>
      <c r="I12" s="113">
        <f>C12*E12</f>
        <v>39650</v>
      </c>
      <c r="J12" s="7"/>
      <c r="K12" s="7"/>
      <c r="L12" s="7"/>
      <c r="M12" s="7"/>
      <c r="N12" s="2"/>
    </row>
    <row r="13" spans="2:15" ht="14.4" x14ac:dyDescent="0.3">
      <c r="B13" s="107" t="s">
        <v>48</v>
      </c>
      <c r="C13" s="108">
        <v>61</v>
      </c>
      <c r="D13" s="109"/>
      <c r="E13" s="110">
        <v>150</v>
      </c>
      <c r="F13" s="110"/>
      <c r="G13" s="111"/>
      <c r="H13" s="112"/>
      <c r="I13" s="113">
        <f>C13*E13</f>
        <v>9150</v>
      </c>
      <c r="J13" s="7"/>
      <c r="K13" s="7"/>
      <c r="L13" s="7"/>
      <c r="M13" s="7"/>
      <c r="N13" s="2"/>
    </row>
    <row r="14" spans="2:15" ht="14.4" x14ac:dyDescent="0.3">
      <c r="B14" s="107" t="s">
        <v>49</v>
      </c>
      <c r="C14" s="108">
        <v>2</v>
      </c>
      <c r="D14" s="109"/>
      <c r="E14" s="110">
        <v>500</v>
      </c>
      <c r="F14" s="110"/>
      <c r="G14" s="111"/>
      <c r="H14" s="112"/>
      <c r="I14" s="113">
        <f>C14*E14</f>
        <v>1000</v>
      </c>
      <c r="J14" s="7"/>
      <c r="K14" s="7"/>
      <c r="L14" s="7"/>
      <c r="M14" s="7"/>
      <c r="N14" s="2"/>
    </row>
    <row r="15" spans="2:15" ht="14.4" x14ac:dyDescent="0.3">
      <c r="B15" s="107" t="s">
        <v>50</v>
      </c>
      <c r="C15" s="108">
        <v>61</v>
      </c>
      <c r="D15" s="109"/>
      <c r="E15" s="110">
        <v>250</v>
      </c>
      <c r="F15" s="110"/>
      <c r="G15" s="111"/>
      <c r="H15" s="112"/>
      <c r="I15" s="113">
        <f>C15*E15</f>
        <v>15250</v>
      </c>
      <c r="J15" s="7"/>
      <c r="K15" s="7"/>
      <c r="L15" s="7"/>
      <c r="M15" s="7"/>
      <c r="N15" s="2"/>
    </row>
    <row r="16" spans="2:15" ht="14.4" x14ac:dyDescent="0.3">
      <c r="B16" s="14"/>
      <c r="C16" s="26"/>
      <c r="D16" s="36"/>
      <c r="E16" s="19"/>
      <c r="F16" s="19"/>
      <c r="G16" s="15"/>
      <c r="H16" s="16"/>
      <c r="I16" s="43"/>
      <c r="J16" s="7"/>
      <c r="K16" s="7"/>
      <c r="L16" s="7"/>
      <c r="M16" s="7"/>
      <c r="N16" s="2"/>
    </row>
    <row r="17" spans="2:14" ht="14.4" x14ac:dyDescent="0.3">
      <c r="B17" s="88" t="s">
        <v>87</v>
      </c>
      <c r="C17" s="25" t="s">
        <v>41</v>
      </c>
      <c r="D17" s="35" t="s">
        <v>52</v>
      </c>
      <c r="E17" s="22" t="s">
        <v>70</v>
      </c>
      <c r="F17" s="23"/>
      <c r="G17" s="23" t="s">
        <v>38</v>
      </c>
      <c r="H17" s="23"/>
      <c r="I17" s="42">
        <f>SUM(I18:I21)</f>
        <v>0</v>
      </c>
      <c r="J17" s="7"/>
      <c r="K17" s="7"/>
      <c r="L17" s="7"/>
      <c r="M17" s="7"/>
      <c r="N17" s="2"/>
    </row>
    <row r="18" spans="2:14" ht="14.4" x14ac:dyDescent="0.3">
      <c r="B18" s="14" t="s">
        <v>54</v>
      </c>
      <c r="C18" s="26">
        <v>25</v>
      </c>
      <c r="D18" s="36">
        <v>1</v>
      </c>
      <c r="E18" s="84">
        <v>0</v>
      </c>
      <c r="F18" s="15"/>
      <c r="G18" s="15">
        <v>16</v>
      </c>
      <c r="H18" s="16"/>
      <c r="I18" s="43">
        <f>C18*D18*E18*G18</f>
        <v>0</v>
      </c>
      <c r="J18" s="7"/>
      <c r="K18" s="7"/>
      <c r="L18" s="7"/>
      <c r="M18" s="7"/>
      <c r="N18" s="2"/>
    </row>
    <row r="19" spans="2:14" ht="14.4" x14ac:dyDescent="0.3">
      <c r="B19" s="69" t="s">
        <v>55</v>
      </c>
      <c r="C19" s="26">
        <v>27</v>
      </c>
      <c r="D19" s="36">
        <v>1</v>
      </c>
      <c r="E19" s="84">
        <v>0</v>
      </c>
      <c r="F19" s="15"/>
      <c r="G19" s="15">
        <v>24</v>
      </c>
      <c r="H19" s="16"/>
      <c r="I19" s="43">
        <f t="shared" ref="I19:I20" si="1">C19*D19*E19*G19</f>
        <v>0</v>
      </c>
      <c r="J19" s="7"/>
      <c r="K19" s="7"/>
      <c r="L19" s="7"/>
      <c r="M19" s="7"/>
      <c r="N19" s="2"/>
    </row>
    <row r="20" spans="2:14" ht="14.4" x14ac:dyDescent="0.3">
      <c r="B20" s="14" t="s">
        <v>56</v>
      </c>
      <c r="C20" s="26">
        <v>3</v>
      </c>
      <c r="D20" s="36">
        <v>3</v>
      </c>
      <c r="E20" s="84">
        <v>0</v>
      </c>
      <c r="F20" s="15"/>
      <c r="G20" s="15">
        <v>24</v>
      </c>
      <c r="H20" s="16"/>
      <c r="I20" s="43">
        <f t="shared" si="1"/>
        <v>0</v>
      </c>
      <c r="J20" s="7"/>
      <c r="K20" s="7"/>
      <c r="L20" s="7"/>
      <c r="M20" s="7"/>
      <c r="N20" s="2"/>
    </row>
    <row r="21" spans="2:14" ht="14.4" x14ac:dyDescent="0.3">
      <c r="B21" s="14" t="s">
        <v>57</v>
      </c>
      <c r="C21" s="26"/>
      <c r="D21" s="36">
        <v>25</v>
      </c>
      <c r="E21" s="84">
        <v>0</v>
      </c>
      <c r="F21" s="15"/>
      <c r="G21" s="15">
        <v>12</v>
      </c>
      <c r="H21" s="16"/>
      <c r="I21" s="43">
        <f>D21*E21*G21</f>
        <v>0</v>
      </c>
      <c r="J21" s="7"/>
      <c r="K21" s="7"/>
      <c r="L21" s="7"/>
      <c r="M21" s="7"/>
      <c r="N21" s="2"/>
    </row>
    <row r="22" spans="2:14" ht="14.4" x14ac:dyDescent="0.3">
      <c r="B22" s="14"/>
      <c r="C22" s="26"/>
      <c r="D22" s="36"/>
      <c r="E22" s="19"/>
      <c r="F22" s="19"/>
      <c r="G22" s="15"/>
      <c r="H22" s="16"/>
      <c r="I22" s="43"/>
      <c r="J22" s="7"/>
      <c r="K22" s="7"/>
      <c r="L22" s="7"/>
      <c r="M22" s="7"/>
      <c r="N22" s="2"/>
    </row>
    <row r="23" spans="2:14" ht="14.4" x14ac:dyDescent="0.3">
      <c r="B23" s="89" t="s">
        <v>88</v>
      </c>
      <c r="C23" s="27" t="s">
        <v>59</v>
      </c>
      <c r="D23" s="37" t="s">
        <v>52</v>
      </c>
      <c r="E23" s="52" t="s">
        <v>70</v>
      </c>
      <c r="F23" s="52"/>
      <c r="G23" s="34" t="s">
        <v>38</v>
      </c>
      <c r="H23" s="34"/>
      <c r="I23" s="51">
        <f>SUM(I24:I26)</f>
        <v>0</v>
      </c>
      <c r="J23" s="7"/>
      <c r="K23" s="7"/>
      <c r="L23" s="7"/>
      <c r="M23" s="7"/>
      <c r="N23" s="2"/>
    </row>
    <row r="24" spans="2:14" ht="14.4" x14ac:dyDescent="0.3">
      <c r="B24" s="24" t="s">
        <v>80</v>
      </c>
      <c r="C24" s="28">
        <v>536</v>
      </c>
      <c r="D24" s="38">
        <v>1</v>
      </c>
      <c r="E24" s="84">
        <v>0</v>
      </c>
      <c r="F24" s="46"/>
      <c r="G24" s="33">
        <v>12</v>
      </c>
      <c r="H24" s="33"/>
      <c r="I24" s="6">
        <f>C24*D24*E24*G24</f>
        <v>0</v>
      </c>
      <c r="J24" s="7"/>
      <c r="K24" s="7"/>
      <c r="L24" s="7"/>
      <c r="M24" s="7"/>
      <c r="N24" s="2"/>
    </row>
    <row r="25" spans="2:14" ht="14.4" x14ac:dyDescent="0.3">
      <c r="B25" s="24" t="s">
        <v>81</v>
      </c>
      <c r="C25" s="28">
        <v>12</v>
      </c>
      <c r="D25" s="38">
        <v>3</v>
      </c>
      <c r="E25" s="84">
        <v>0</v>
      </c>
      <c r="F25" s="46"/>
      <c r="G25" s="33">
        <v>18</v>
      </c>
      <c r="H25" s="33"/>
      <c r="I25" s="6">
        <f>C25*D25*E25*G25</f>
        <v>0</v>
      </c>
      <c r="J25" s="7"/>
      <c r="K25" s="7"/>
      <c r="L25" s="7"/>
      <c r="M25" s="7"/>
      <c r="N25" s="2"/>
    </row>
    <row r="26" spans="2:14" ht="14.4" x14ac:dyDescent="0.3">
      <c r="B26" s="24" t="s">
        <v>82</v>
      </c>
      <c r="C26" s="28">
        <v>47</v>
      </c>
      <c r="D26" s="38">
        <v>3</v>
      </c>
      <c r="E26" s="84">
        <v>0</v>
      </c>
      <c r="F26" s="20"/>
      <c r="G26" s="33">
        <v>24</v>
      </c>
      <c r="H26" s="17"/>
      <c r="I26" s="6">
        <f>C26*D26*E26*G26</f>
        <v>0</v>
      </c>
      <c r="J26" s="7"/>
      <c r="K26" s="7"/>
      <c r="L26" s="7"/>
      <c r="M26" s="7"/>
      <c r="N26" s="2"/>
    </row>
    <row r="27" spans="2:14" ht="14.4" x14ac:dyDescent="0.3">
      <c r="B27" s="24"/>
      <c r="C27" s="28"/>
      <c r="D27" s="38"/>
      <c r="E27" s="20"/>
      <c r="F27" s="20"/>
      <c r="G27" s="33"/>
      <c r="H27" s="17"/>
      <c r="I27" s="6"/>
      <c r="J27" s="7"/>
      <c r="K27" s="7"/>
      <c r="L27" s="7"/>
      <c r="M27" s="7"/>
      <c r="N27" s="2"/>
    </row>
    <row r="28" spans="2:14" ht="14.4" x14ac:dyDescent="0.3">
      <c r="B28" s="89" t="s">
        <v>89</v>
      </c>
      <c r="C28" s="27" t="s">
        <v>59</v>
      </c>
      <c r="D28" s="37"/>
      <c r="E28" s="60" t="s">
        <v>61</v>
      </c>
      <c r="F28" s="61"/>
      <c r="G28" s="34" t="s">
        <v>38</v>
      </c>
      <c r="H28" s="34" t="s">
        <v>62</v>
      </c>
      <c r="I28" s="72">
        <f>SUM(I29:I31)</f>
        <v>0</v>
      </c>
      <c r="J28" s="7"/>
      <c r="K28" s="7"/>
      <c r="L28" s="7"/>
      <c r="M28" s="7"/>
      <c r="N28" s="2"/>
    </row>
    <row r="29" spans="2:14" ht="14.4" x14ac:dyDescent="0.3">
      <c r="B29" s="24" t="s">
        <v>83</v>
      </c>
      <c r="C29" s="28">
        <v>53</v>
      </c>
      <c r="D29" s="38">
        <v>1</v>
      </c>
      <c r="E29" s="84">
        <v>0</v>
      </c>
      <c r="F29" s="46"/>
      <c r="G29" s="33">
        <v>5</v>
      </c>
      <c r="H29" s="33">
        <f>C29*D29*G29</f>
        <v>265</v>
      </c>
      <c r="I29" s="6">
        <f t="shared" ref="I29:I30" si="2">C29*D29*E29*G29</f>
        <v>0</v>
      </c>
      <c r="J29" s="7"/>
      <c r="K29" s="7"/>
      <c r="L29" s="7"/>
      <c r="M29" s="7"/>
      <c r="N29" s="2"/>
    </row>
    <row r="30" spans="2:14" ht="14.4" x14ac:dyDescent="0.3">
      <c r="B30" s="24" t="s">
        <v>84</v>
      </c>
      <c r="C30" s="28">
        <v>2</v>
      </c>
      <c r="D30" s="38">
        <v>3</v>
      </c>
      <c r="E30" s="84">
        <v>0</v>
      </c>
      <c r="F30" s="46"/>
      <c r="G30" s="33">
        <v>5</v>
      </c>
      <c r="H30" s="33">
        <f>C30*D30*G30</f>
        <v>30</v>
      </c>
      <c r="I30" s="6">
        <f t="shared" si="2"/>
        <v>0</v>
      </c>
      <c r="J30" s="7"/>
      <c r="K30" s="7"/>
      <c r="L30" s="7"/>
      <c r="M30" s="7"/>
      <c r="N30" s="2"/>
    </row>
    <row r="31" spans="2:14" ht="14.4" x14ac:dyDescent="0.3">
      <c r="B31" s="24" t="s">
        <v>85</v>
      </c>
      <c r="C31" s="28">
        <v>2</v>
      </c>
      <c r="D31" s="38">
        <v>3</v>
      </c>
      <c r="E31" s="84">
        <v>0</v>
      </c>
      <c r="F31" s="20"/>
      <c r="G31" s="33">
        <v>5</v>
      </c>
      <c r="H31" s="33">
        <f>C31*D31*G31</f>
        <v>30</v>
      </c>
      <c r="I31" s="6">
        <f>C31*D31*E31*G31</f>
        <v>0</v>
      </c>
      <c r="J31" s="7"/>
      <c r="K31" s="7"/>
      <c r="L31" s="7"/>
      <c r="M31" s="7"/>
      <c r="N31" s="2"/>
    </row>
    <row r="32" spans="2:14" ht="14.4" x14ac:dyDescent="0.3">
      <c r="B32" s="14"/>
      <c r="C32" s="28"/>
      <c r="D32" s="38"/>
      <c r="E32" s="20"/>
      <c r="F32" s="20"/>
      <c r="G32" s="33"/>
      <c r="H32" s="33"/>
      <c r="I32" s="6"/>
      <c r="J32" s="7"/>
      <c r="K32" s="7"/>
      <c r="L32" s="7"/>
      <c r="M32" s="7"/>
      <c r="N32" s="2"/>
    </row>
    <row r="33" spans="2:15" ht="14.4" x14ac:dyDescent="0.3">
      <c r="B33" s="31" t="s">
        <v>35</v>
      </c>
      <c r="C33" s="29"/>
      <c r="D33" s="39"/>
      <c r="E33" s="21"/>
      <c r="F33" s="21"/>
      <c r="G33" s="18"/>
      <c r="H33" s="18"/>
      <c r="I33" s="66">
        <f>SUM(I4,I7,I17,I23,I28)</f>
        <v>114216</v>
      </c>
      <c r="J33" s="3"/>
      <c r="K33" s="3"/>
      <c r="L33" s="3"/>
      <c r="M33" s="30"/>
    </row>
    <row r="34" spans="2:15" x14ac:dyDescent="0.3">
      <c r="J34" s="3"/>
      <c r="K34" s="3"/>
      <c r="L34" s="3"/>
      <c r="M34" s="30"/>
    </row>
    <row r="35" spans="2:15" x14ac:dyDescent="0.3">
      <c r="B35" s="5" t="s">
        <v>63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5" x14ac:dyDescent="0.3">
      <c r="B36" s="55" t="s">
        <v>17</v>
      </c>
      <c r="C36" s="47"/>
      <c r="D36" s="47"/>
      <c r="E36" s="47"/>
      <c r="F36" s="47"/>
      <c r="G36" s="47"/>
      <c r="H36" s="3"/>
      <c r="I36" s="3"/>
      <c r="J36" s="3"/>
      <c r="K36" s="3"/>
      <c r="L36" s="3"/>
      <c r="M36" s="3"/>
    </row>
    <row r="37" spans="2:15" x14ac:dyDescent="0.3">
      <c r="B37" s="56" t="s">
        <v>64</v>
      </c>
      <c r="C37" s="48"/>
      <c r="D37" s="48"/>
      <c r="E37" s="48"/>
      <c r="F37" s="48"/>
      <c r="G37" s="48"/>
      <c r="H37" s="3"/>
      <c r="I37" s="3"/>
      <c r="J37" s="4"/>
      <c r="K37" s="4"/>
      <c r="L37" s="4"/>
      <c r="M37" s="4"/>
    </row>
    <row r="38" spans="2:15" x14ac:dyDescent="0.3">
      <c r="B38" s="76" t="s">
        <v>71</v>
      </c>
      <c r="C38" s="47"/>
      <c r="D38" s="47"/>
      <c r="E38" s="47"/>
      <c r="F38" s="47"/>
      <c r="G38" s="47"/>
      <c r="H38" s="3"/>
      <c r="I38" s="3"/>
    </row>
    <row r="39" spans="2:15" x14ac:dyDescent="0.3">
      <c r="B39" s="123" t="s">
        <v>72</v>
      </c>
      <c r="C39" s="123"/>
      <c r="D39" s="123"/>
      <c r="E39" s="47"/>
      <c r="F39" s="47"/>
      <c r="G39" s="47"/>
      <c r="H39" s="4"/>
      <c r="I39" s="4"/>
    </row>
    <row r="40" spans="2:15" x14ac:dyDescent="0.3">
      <c r="B40" s="85" t="s">
        <v>117</v>
      </c>
      <c r="C40" s="47"/>
      <c r="D40" s="47"/>
      <c r="E40" s="47"/>
      <c r="F40" s="47"/>
      <c r="G40" s="47"/>
      <c r="H40" s="4"/>
      <c r="I40" s="4"/>
    </row>
    <row r="41" spans="2:15" ht="14.4" customHeight="1" x14ac:dyDescent="0.3">
      <c r="B41" s="120" t="s">
        <v>22</v>
      </c>
      <c r="C41" s="120"/>
      <c r="D41" s="120"/>
      <c r="E41" s="120"/>
      <c r="F41" s="120"/>
      <c r="G41" s="120"/>
      <c r="H41" s="4"/>
      <c r="I41" s="4"/>
    </row>
    <row r="42" spans="2:15" ht="14.4" x14ac:dyDescent="0.3">
      <c r="B42" s="85" t="s">
        <v>108</v>
      </c>
      <c r="C42" s="47"/>
      <c r="D42" s="47"/>
      <c r="E42" s="47"/>
      <c r="F42" s="47"/>
      <c r="G42" s="47"/>
      <c r="J42" s="13"/>
      <c r="K42" s="13"/>
      <c r="L42" s="13"/>
      <c r="M42" s="11"/>
      <c r="N42" s="11"/>
      <c r="O42" s="12"/>
    </row>
    <row r="43" spans="2:15" x14ac:dyDescent="0.3">
      <c r="B43" s="123" t="s">
        <v>21</v>
      </c>
      <c r="C43" s="123"/>
      <c r="D43" s="123"/>
      <c r="E43" s="47"/>
      <c r="F43" s="47"/>
      <c r="G43" s="47"/>
    </row>
    <row r="44" spans="2:15" x14ac:dyDescent="0.3">
      <c r="B44" s="126" t="s">
        <v>73</v>
      </c>
      <c r="C44" s="123"/>
      <c r="D44" s="123"/>
      <c r="E44" s="47"/>
      <c r="F44" s="47"/>
      <c r="G44" s="47"/>
    </row>
    <row r="45" spans="2:15" x14ac:dyDescent="0.3">
      <c r="B45" s="85" t="s">
        <v>109</v>
      </c>
      <c r="C45" s="77"/>
      <c r="D45" s="77"/>
      <c r="E45" s="47"/>
      <c r="F45" s="47"/>
      <c r="G45" s="47"/>
    </row>
    <row r="46" spans="2:15" x14ac:dyDescent="0.3">
      <c r="B46" s="75" t="s">
        <v>26</v>
      </c>
      <c r="C46" s="77"/>
      <c r="D46" s="77"/>
      <c r="E46" s="47"/>
      <c r="F46" s="47"/>
      <c r="G46" s="47"/>
    </row>
    <row r="47" spans="2:15" x14ac:dyDescent="0.3">
      <c r="B47" s="75" t="s">
        <v>106</v>
      </c>
      <c r="C47" s="77"/>
      <c r="D47" s="77"/>
      <c r="E47" s="47"/>
      <c r="F47" s="47"/>
      <c r="G47" s="47"/>
    </row>
    <row r="48" spans="2:15" x14ac:dyDescent="0.3">
      <c r="B48" s="55" t="s">
        <v>107</v>
      </c>
      <c r="C48" s="77"/>
      <c r="D48" s="77"/>
      <c r="E48" s="47"/>
      <c r="F48" s="47"/>
      <c r="G48" s="47"/>
    </row>
    <row r="49" spans="2:9" x14ac:dyDescent="0.3">
      <c r="B49" s="85" t="s">
        <v>115</v>
      </c>
      <c r="C49" s="77"/>
      <c r="D49" s="77"/>
      <c r="E49" s="47"/>
      <c r="F49" s="47"/>
      <c r="G49" s="47"/>
    </row>
    <row r="50" spans="2:9" x14ac:dyDescent="0.3">
      <c r="B50" s="75" t="s">
        <v>68</v>
      </c>
      <c r="C50" s="77"/>
      <c r="D50" s="77"/>
      <c r="E50" s="47"/>
      <c r="F50" s="47"/>
      <c r="G50" s="47"/>
    </row>
    <row r="51" spans="2:9" x14ac:dyDescent="0.3">
      <c r="B51" s="85" t="s">
        <v>116</v>
      </c>
      <c r="C51" s="77"/>
      <c r="D51" s="77"/>
      <c r="E51" s="47"/>
      <c r="F51" s="47"/>
      <c r="G51" s="47"/>
    </row>
    <row r="52" spans="2:9" ht="16.8" customHeight="1" x14ac:dyDescent="0.3">
      <c r="B52" s="120" t="s">
        <v>98</v>
      </c>
      <c r="C52" s="120"/>
      <c r="D52" s="120"/>
      <c r="E52" s="47"/>
      <c r="F52" s="47"/>
      <c r="G52" s="47"/>
      <c r="H52" s="13"/>
      <c r="I52" s="13"/>
    </row>
  </sheetData>
  <mergeCells count="7">
    <mergeCell ref="B52:D52"/>
    <mergeCell ref="B1:I1"/>
    <mergeCell ref="B2:I2"/>
    <mergeCell ref="B39:D39"/>
    <mergeCell ref="B43:D43"/>
    <mergeCell ref="B44:D44"/>
    <mergeCell ref="B41:G41"/>
  </mergeCells>
  <pageMargins left="0.7" right="0.7" top="0.75" bottom="0.75" header="0.3" footer="0.3"/>
  <pageSetup scale="65" fitToWidth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ADC7D-936E-42F8-9709-29994C45EE5F}">
  <sheetPr>
    <pageSetUpPr fitToPage="1"/>
  </sheetPr>
  <dimension ref="B1:O49"/>
  <sheetViews>
    <sheetView showGridLines="0" zoomScaleNormal="100" workbookViewId="0">
      <selection activeCell="L27" sqref="L27"/>
    </sheetView>
  </sheetViews>
  <sheetFormatPr defaultColWidth="9.109375" defaultRowHeight="13.8" x14ac:dyDescent="0.3"/>
  <cols>
    <col min="1" max="1" width="2.5546875" style="1" customWidth="1"/>
    <col min="2" max="2" width="61" style="1" customWidth="1"/>
    <col min="3" max="4" width="10.109375" style="1" customWidth="1"/>
    <col min="5" max="5" width="12.109375" style="1" customWidth="1"/>
    <col min="6" max="6" width="9.6640625" style="1" customWidth="1"/>
    <col min="7" max="7" width="8.109375" style="1" customWidth="1"/>
    <col min="8" max="8" width="7.109375" style="1" customWidth="1"/>
    <col min="9" max="9" width="15.77734375" style="1" customWidth="1"/>
    <col min="10" max="12" width="19.5546875" style="1" customWidth="1"/>
    <col min="13" max="13" width="25.5546875" style="1" bestFit="1" customWidth="1"/>
    <col min="14" max="14" width="1.21875" style="1" customWidth="1"/>
    <col min="15" max="15" width="18.109375" style="1" customWidth="1"/>
    <col min="16" max="16384" width="9.109375" style="1"/>
  </cols>
  <sheetData>
    <row r="1" spans="2:15" ht="43.95" customHeight="1" x14ac:dyDescent="0.3">
      <c r="B1" s="124" t="s">
        <v>0</v>
      </c>
      <c r="C1" s="124"/>
      <c r="D1" s="124"/>
      <c r="E1" s="124"/>
      <c r="F1" s="124"/>
      <c r="G1" s="124"/>
      <c r="H1" s="124"/>
      <c r="I1" s="124"/>
      <c r="J1" s="32"/>
      <c r="K1" s="32"/>
      <c r="L1" s="32"/>
      <c r="M1" s="32"/>
    </row>
    <row r="2" spans="2:15" ht="22.8" customHeight="1" x14ac:dyDescent="0.3">
      <c r="B2" s="125" t="s">
        <v>74</v>
      </c>
      <c r="C2" s="125"/>
      <c r="D2" s="125"/>
      <c r="E2" s="125"/>
      <c r="F2" s="125"/>
      <c r="G2" s="125"/>
      <c r="H2" s="125"/>
      <c r="I2" s="125"/>
      <c r="J2" s="10"/>
      <c r="K2" s="10"/>
      <c r="L2" s="10"/>
      <c r="M2" s="10"/>
    </row>
    <row r="3" spans="2:15" ht="22.2" customHeight="1" x14ac:dyDescent="0.3">
      <c r="B3" s="90" t="s">
        <v>34</v>
      </c>
      <c r="C3" s="91"/>
      <c r="D3" s="91"/>
      <c r="E3" s="91"/>
      <c r="F3" s="91"/>
      <c r="G3" s="91"/>
      <c r="H3" s="91"/>
      <c r="I3" s="92" t="s">
        <v>35</v>
      </c>
      <c r="J3" s="44"/>
      <c r="K3" s="10"/>
      <c r="L3" s="10"/>
      <c r="M3" s="10"/>
    </row>
    <row r="4" spans="2:15" ht="14.4" x14ac:dyDescent="0.3">
      <c r="B4" s="88" t="s">
        <v>90</v>
      </c>
      <c r="C4" s="25" t="s">
        <v>36</v>
      </c>
      <c r="D4" s="35"/>
      <c r="E4" s="22" t="s">
        <v>70</v>
      </c>
      <c r="F4" s="22"/>
      <c r="G4" s="23" t="s">
        <v>75</v>
      </c>
      <c r="H4" s="23"/>
      <c r="I4" s="42">
        <f>I5</f>
        <v>0</v>
      </c>
      <c r="J4" s="45"/>
      <c r="K4" s="7"/>
      <c r="L4" s="7"/>
      <c r="M4" s="7"/>
      <c r="N4" s="2"/>
    </row>
    <row r="5" spans="2:15" ht="14.4" x14ac:dyDescent="0.3">
      <c r="B5" s="14" t="s">
        <v>100</v>
      </c>
      <c r="C5" s="26"/>
      <c r="D5" s="36"/>
      <c r="E5" s="19"/>
      <c r="F5" s="19"/>
      <c r="G5" s="15"/>
      <c r="H5" s="16"/>
      <c r="I5" s="43">
        <f>4%*SUM(I23,I28)</f>
        <v>0</v>
      </c>
      <c r="J5" s="7"/>
      <c r="K5" s="40"/>
      <c r="L5" s="40"/>
      <c r="M5" s="40"/>
      <c r="N5" s="40"/>
      <c r="O5" s="40"/>
    </row>
    <row r="6" spans="2:15" ht="14.4" x14ac:dyDescent="0.3">
      <c r="B6" s="14"/>
      <c r="C6" s="26"/>
      <c r="D6" s="36"/>
      <c r="E6" s="19"/>
      <c r="F6" s="19"/>
      <c r="G6" s="15"/>
      <c r="H6" s="16"/>
      <c r="I6" s="43"/>
      <c r="J6" s="7"/>
      <c r="K6" s="7"/>
      <c r="L6" s="7"/>
      <c r="M6" s="7"/>
      <c r="N6" s="2"/>
    </row>
    <row r="7" spans="2:15" ht="14.4" x14ac:dyDescent="0.3">
      <c r="B7" s="114" t="s">
        <v>94</v>
      </c>
      <c r="C7" s="108" t="s">
        <v>41</v>
      </c>
      <c r="D7" s="109" t="s">
        <v>42</v>
      </c>
      <c r="E7" s="115" t="s">
        <v>37</v>
      </c>
      <c r="F7" s="115"/>
      <c r="G7" s="111"/>
      <c r="H7" s="111"/>
      <c r="I7" s="116">
        <f>SUM(I8:I15)</f>
        <v>47956</v>
      </c>
      <c r="J7" s="7"/>
      <c r="K7" s="7"/>
      <c r="L7" s="7"/>
      <c r="M7" s="7"/>
      <c r="N7" s="2"/>
    </row>
    <row r="8" spans="2:15" ht="14.4" x14ac:dyDescent="0.3">
      <c r="B8" s="107" t="s">
        <v>43</v>
      </c>
      <c r="C8" s="108">
        <v>26</v>
      </c>
      <c r="D8" s="109">
        <v>2</v>
      </c>
      <c r="E8" s="110">
        <v>162</v>
      </c>
      <c r="F8" s="110"/>
      <c r="G8" s="111"/>
      <c r="H8" s="112"/>
      <c r="I8" s="113">
        <f>C8*D8*E8</f>
        <v>8424</v>
      </c>
      <c r="J8" s="7"/>
      <c r="K8" s="7"/>
      <c r="L8" s="7"/>
      <c r="M8" s="7"/>
      <c r="N8" s="2"/>
    </row>
    <row r="9" spans="2:15" ht="14.4" x14ac:dyDescent="0.3">
      <c r="B9" s="107" t="s">
        <v>44</v>
      </c>
      <c r="C9" s="108">
        <v>26</v>
      </c>
      <c r="D9" s="109">
        <v>3</v>
      </c>
      <c r="E9" s="110">
        <v>69</v>
      </c>
      <c r="F9" s="110"/>
      <c r="G9" s="111"/>
      <c r="H9" s="112"/>
      <c r="I9" s="113">
        <f t="shared" ref="I9:I10" si="0">C9*D9*E9</f>
        <v>5382</v>
      </c>
      <c r="J9" s="7"/>
      <c r="K9" s="7"/>
      <c r="L9" s="7"/>
      <c r="M9" s="7"/>
      <c r="N9" s="2"/>
    </row>
    <row r="10" spans="2:15" ht="14.4" x14ac:dyDescent="0.3">
      <c r="B10" s="107" t="s">
        <v>45</v>
      </c>
      <c r="C10" s="108">
        <v>26</v>
      </c>
      <c r="D10" s="109">
        <v>3</v>
      </c>
      <c r="E10" s="110">
        <v>75</v>
      </c>
      <c r="F10" s="110"/>
      <c r="G10" s="111"/>
      <c r="H10" s="112"/>
      <c r="I10" s="113">
        <f t="shared" si="0"/>
        <v>5850</v>
      </c>
      <c r="J10" s="7"/>
      <c r="K10" s="7"/>
      <c r="L10" s="7"/>
      <c r="M10" s="7"/>
      <c r="N10" s="2"/>
    </row>
    <row r="11" spans="2:15" ht="14.4" x14ac:dyDescent="0.3">
      <c r="B11" s="107" t="s">
        <v>46</v>
      </c>
      <c r="C11" s="108">
        <v>26</v>
      </c>
      <c r="D11" s="109"/>
      <c r="E11" s="110">
        <v>50</v>
      </c>
      <c r="F11" s="110"/>
      <c r="G11" s="111"/>
      <c r="H11" s="112"/>
      <c r="I11" s="113">
        <f>C11*E11</f>
        <v>1300</v>
      </c>
      <c r="J11" s="7"/>
      <c r="K11" s="7"/>
      <c r="L11" s="7"/>
      <c r="M11" s="7"/>
      <c r="N11" s="2"/>
    </row>
    <row r="12" spans="2:15" ht="14.4" x14ac:dyDescent="0.3">
      <c r="B12" s="107" t="s">
        <v>47</v>
      </c>
      <c r="C12" s="108">
        <v>26</v>
      </c>
      <c r="D12" s="109"/>
      <c r="E12" s="110">
        <v>650</v>
      </c>
      <c r="F12" s="110"/>
      <c r="G12" s="111"/>
      <c r="H12" s="112"/>
      <c r="I12" s="113">
        <f>C12*E12</f>
        <v>16900</v>
      </c>
      <c r="J12" s="7"/>
      <c r="K12" s="7"/>
      <c r="L12" s="7"/>
      <c r="M12" s="7"/>
      <c r="N12" s="2"/>
    </row>
    <row r="13" spans="2:15" ht="14.4" x14ac:dyDescent="0.3">
      <c r="B13" s="107" t="s">
        <v>48</v>
      </c>
      <c r="C13" s="108">
        <v>26</v>
      </c>
      <c r="D13" s="109"/>
      <c r="E13" s="110">
        <v>100</v>
      </c>
      <c r="F13" s="110"/>
      <c r="G13" s="111"/>
      <c r="H13" s="112"/>
      <c r="I13" s="113">
        <f>C13*E13</f>
        <v>2600</v>
      </c>
      <c r="J13" s="7"/>
      <c r="K13" s="7"/>
      <c r="L13" s="7"/>
      <c r="M13" s="7"/>
      <c r="N13" s="2"/>
    </row>
    <row r="14" spans="2:15" ht="14.4" x14ac:dyDescent="0.3">
      <c r="B14" s="107" t="s">
        <v>49</v>
      </c>
      <c r="C14" s="108">
        <v>2</v>
      </c>
      <c r="D14" s="109"/>
      <c r="E14" s="110">
        <v>500</v>
      </c>
      <c r="F14" s="110"/>
      <c r="G14" s="111"/>
      <c r="H14" s="112"/>
      <c r="I14" s="113">
        <f>C14*E14</f>
        <v>1000</v>
      </c>
      <c r="J14" s="7"/>
      <c r="K14" s="7"/>
      <c r="L14" s="7"/>
      <c r="M14" s="7"/>
      <c r="N14" s="2"/>
    </row>
    <row r="15" spans="2:15" ht="14.4" x14ac:dyDescent="0.3">
      <c r="B15" s="107" t="s">
        <v>50</v>
      </c>
      <c r="C15" s="108">
        <v>26</v>
      </c>
      <c r="D15" s="109"/>
      <c r="E15" s="110">
        <v>250</v>
      </c>
      <c r="F15" s="110"/>
      <c r="G15" s="111"/>
      <c r="H15" s="112"/>
      <c r="I15" s="113">
        <f>C15*E15</f>
        <v>6500</v>
      </c>
      <c r="J15" s="7"/>
      <c r="K15" s="7"/>
      <c r="L15" s="7"/>
      <c r="M15" s="7"/>
      <c r="N15" s="2"/>
    </row>
    <row r="16" spans="2:15" ht="14.4" x14ac:dyDescent="0.3">
      <c r="B16" s="14"/>
      <c r="C16" s="26"/>
      <c r="D16" s="36"/>
      <c r="E16" s="19"/>
      <c r="F16" s="19"/>
      <c r="G16" s="15"/>
      <c r="H16" s="16"/>
      <c r="I16" s="43"/>
      <c r="J16" s="7"/>
      <c r="K16" s="7"/>
      <c r="L16" s="7"/>
      <c r="M16" s="7"/>
      <c r="N16" s="2"/>
    </row>
    <row r="17" spans="2:14" ht="14.4" x14ac:dyDescent="0.3">
      <c r="B17" s="88" t="s">
        <v>91</v>
      </c>
      <c r="C17" s="25" t="s">
        <v>41</v>
      </c>
      <c r="D17" s="35" t="s">
        <v>52</v>
      </c>
      <c r="E17" s="22" t="s">
        <v>53</v>
      </c>
      <c r="F17" s="23"/>
      <c r="G17" s="23" t="s">
        <v>38</v>
      </c>
      <c r="H17" s="23"/>
      <c r="I17" s="42">
        <f>SUM(I18:I21)</f>
        <v>0</v>
      </c>
      <c r="J17" s="7"/>
      <c r="K17" s="7"/>
      <c r="L17" s="7"/>
      <c r="M17" s="7"/>
      <c r="N17" s="2"/>
    </row>
    <row r="18" spans="2:14" ht="14.4" x14ac:dyDescent="0.3">
      <c r="B18" s="14" t="s">
        <v>54</v>
      </c>
      <c r="C18" s="26">
        <v>15</v>
      </c>
      <c r="D18" s="36">
        <v>1</v>
      </c>
      <c r="E18" s="84">
        <v>0</v>
      </c>
      <c r="F18" s="15"/>
      <c r="G18" s="15">
        <v>16</v>
      </c>
      <c r="H18" s="16"/>
      <c r="I18" s="43">
        <f>C18*D18*E18*G18</f>
        <v>0</v>
      </c>
      <c r="J18" s="7"/>
      <c r="K18" s="7"/>
      <c r="L18" s="7"/>
      <c r="M18" s="7"/>
      <c r="N18" s="2"/>
    </row>
    <row r="19" spans="2:14" ht="14.4" x14ac:dyDescent="0.3">
      <c r="B19" s="69" t="s">
        <v>55</v>
      </c>
      <c r="C19" s="26">
        <v>8</v>
      </c>
      <c r="D19" s="36">
        <v>1</v>
      </c>
      <c r="E19" s="84">
        <v>0</v>
      </c>
      <c r="F19" s="15"/>
      <c r="G19" s="15">
        <v>24</v>
      </c>
      <c r="H19" s="16"/>
      <c r="I19" s="43">
        <f t="shared" ref="I19:I20" si="1">C19*D19*E19*G19</f>
        <v>0</v>
      </c>
      <c r="J19" s="7"/>
      <c r="K19" s="7"/>
      <c r="L19" s="7"/>
      <c r="M19" s="7"/>
      <c r="N19" s="2"/>
    </row>
    <row r="20" spans="2:14" ht="14.4" x14ac:dyDescent="0.3">
      <c r="B20" s="14" t="s">
        <v>56</v>
      </c>
      <c r="C20" s="26">
        <v>1</v>
      </c>
      <c r="D20" s="36">
        <v>3</v>
      </c>
      <c r="E20" s="84">
        <v>0</v>
      </c>
      <c r="F20" s="15"/>
      <c r="G20" s="15">
        <v>24</v>
      </c>
      <c r="H20" s="16"/>
      <c r="I20" s="43">
        <f t="shared" si="1"/>
        <v>0</v>
      </c>
      <c r="J20" s="7"/>
      <c r="K20" s="7"/>
      <c r="L20" s="7"/>
      <c r="M20" s="7"/>
      <c r="N20" s="2"/>
    </row>
    <row r="21" spans="2:14" ht="14.4" x14ac:dyDescent="0.3">
      <c r="B21" s="14" t="s">
        <v>57</v>
      </c>
      <c r="C21" s="26"/>
      <c r="D21" s="36">
        <v>15</v>
      </c>
      <c r="E21" s="84">
        <v>0</v>
      </c>
      <c r="F21" s="15"/>
      <c r="G21" s="15">
        <v>12</v>
      </c>
      <c r="H21" s="16"/>
      <c r="I21" s="43">
        <f>D21*E21*G21</f>
        <v>0</v>
      </c>
      <c r="J21" s="7"/>
      <c r="K21" s="7"/>
      <c r="L21" s="7"/>
      <c r="M21" s="7"/>
      <c r="N21" s="2"/>
    </row>
    <row r="22" spans="2:14" ht="14.4" x14ac:dyDescent="0.3">
      <c r="B22" s="14"/>
      <c r="C22" s="26"/>
      <c r="D22" s="36"/>
      <c r="E22" s="19"/>
      <c r="F22" s="19"/>
      <c r="G22" s="15"/>
      <c r="H22" s="16"/>
      <c r="I22" s="43"/>
      <c r="J22" s="7"/>
      <c r="L22" s="7"/>
      <c r="M22" s="7"/>
      <c r="N22" s="2"/>
    </row>
    <row r="23" spans="2:14" ht="14.4" x14ac:dyDescent="0.3">
      <c r="B23" s="89" t="s">
        <v>92</v>
      </c>
      <c r="C23" s="27" t="s">
        <v>59</v>
      </c>
      <c r="D23" s="37" t="s">
        <v>52</v>
      </c>
      <c r="E23" s="52" t="s">
        <v>53</v>
      </c>
      <c r="F23" s="52"/>
      <c r="G23" s="34" t="s">
        <v>38</v>
      </c>
      <c r="H23" s="34"/>
      <c r="I23" s="51">
        <f>SUM(I24:I26)</f>
        <v>0</v>
      </c>
      <c r="J23" s="7"/>
      <c r="K23" s="7"/>
      <c r="L23" s="7"/>
      <c r="M23" s="7"/>
      <c r="N23" s="2"/>
    </row>
    <row r="24" spans="2:14" ht="14.4" x14ac:dyDescent="0.3">
      <c r="B24" s="24" t="s">
        <v>80</v>
      </c>
      <c r="C24" s="28">
        <v>152</v>
      </c>
      <c r="D24" s="38">
        <v>1</v>
      </c>
      <c r="E24" s="84">
        <v>0</v>
      </c>
      <c r="F24" s="46"/>
      <c r="G24" s="33">
        <v>12</v>
      </c>
      <c r="H24" s="33"/>
      <c r="I24" s="53">
        <f>C24*D24*E24*G24</f>
        <v>0</v>
      </c>
      <c r="J24" s="7"/>
      <c r="K24" s="7"/>
      <c r="L24" s="7"/>
      <c r="M24" s="7"/>
      <c r="N24" s="2"/>
    </row>
    <row r="25" spans="2:14" ht="14.4" x14ac:dyDescent="0.3">
      <c r="B25" s="24" t="s">
        <v>81</v>
      </c>
      <c r="C25" s="28">
        <v>3</v>
      </c>
      <c r="D25" s="38">
        <v>3</v>
      </c>
      <c r="E25" s="84">
        <v>0</v>
      </c>
      <c r="F25" s="59"/>
      <c r="G25" s="33">
        <v>18</v>
      </c>
      <c r="H25" s="33"/>
      <c r="I25" s="53">
        <f>C25*D25*E25*G25</f>
        <v>0</v>
      </c>
      <c r="J25" s="7"/>
      <c r="K25" s="7"/>
      <c r="L25" s="7"/>
      <c r="M25" s="7"/>
      <c r="N25" s="2"/>
    </row>
    <row r="26" spans="2:14" ht="14.4" x14ac:dyDescent="0.3">
      <c r="B26" s="24" t="s">
        <v>82</v>
      </c>
      <c r="C26" s="28">
        <v>15</v>
      </c>
      <c r="D26" s="38">
        <v>3</v>
      </c>
      <c r="E26" s="84">
        <v>0</v>
      </c>
      <c r="F26" s="46"/>
      <c r="G26" s="33">
        <v>24</v>
      </c>
      <c r="H26" s="33"/>
      <c r="I26" s="53">
        <f>C26*D26*E26*G26</f>
        <v>0</v>
      </c>
      <c r="J26" s="7"/>
      <c r="K26" s="7"/>
      <c r="L26" s="7"/>
      <c r="M26" s="7"/>
      <c r="N26" s="2"/>
    </row>
    <row r="27" spans="2:14" ht="14.4" x14ac:dyDescent="0.3">
      <c r="B27" s="24"/>
      <c r="C27" s="28"/>
      <c r="D27" s="38"/>
      <c r="E27" s="20"/>
      <c r="F27" s="46"/>
      <c r="G27" s="33"/>
      <c r="H27" s="33"/>
      <c r="I27" s="53"/>
      <c r="J27" s="7"/>
      <c r="K27" s="7"/>
      <c r="L27" s="7"/>
      <c r="M27" s="7"/>
      <c r="N27" s="2"/>
    </row>
    <row r="28" spans="2:14" ht="14.4" x14ac:dyDescent="0.3">
      <c r="B28" s="89" t="s">
        <v>93</v>
      </c>
      <c r="C28" s="27" t="s">
        <v>59</v>
      </c>
      <c r="D28" s="37"/>
      <c r="E28" s="60" t="s">
        <v>61</v>
      </c>
      <c r="F28" s="61"/>
      <c r="G28" s="34" t="s">
        <v>38</v>
      </c>
      <c r="H28" s="34" t="s">
        <v>62</v>
      </c>
      <c r="I28" s="64">
        <f>SUM(I29:I31)</f>
        <v>0</v>
      </c>
      <c r="J28" s="7"/>
      <c r="K28" s="7"/>
      <c r="L28" s="7"/>
      <c r="M28" s="7"/>
      <c r="N28" s="2"/>
    </row>
    <row r="29" spans="2:14" ht="14.4" x14ac:dyDescent="0.3">
      <c r="B29" s="24" t="s">
        <v>83</v>
      </c>
      <c r="C29" s="28">
        <v>15</v>
      </c>
      <c r="D29" s="38">
        <v>1</v>
      </c>
      <c r="E29" s="84">
        <v>0</v>
      </c>
      <c r="F29" s="59"/>
      <c r="G29" s="33">
        <v>5</v>
      </c>
      <c r="H29" s="33">
        <f>C29*D29*G29</f>
        <v>75</v>
      </c>
      <c r="I29" s="53">
        <f>C29*D29*E29*G29</f>
        <v>0</v>
      </c>
      <c r="J29" s="7"/>
      <c r="K29" s="7"/>
      <c r="L29" s="7"/>
      <c r="M29" s="7"/>
      <c r="N29" s="2"/>
    </row>
    <row r="30" spans="2:14" ht="14.4" x14ac:dyDescent="0.3">
      <c r="B30" s="24" t="s">
        <v>84</v>
      </c>
      <c r="C30" s="28">
        <v>1</v>
      </c>
      <c r="D30" s="38">
        <v>3</v>
      </c>
      <c r="E30" s="84">
        <v>0</v>
      </c>
      <c r="F30" s="46"/>
      <c r="G30" s="33">
        <v>5</v>
      </c>
      <c r="H30" s="33">
        <f>C30*D30*G30</f>
        <v>15</v>
      </c>
      <c r="I30" s="53">
        <f t="shared" ref="I30" si="2">C30*D30*E30*G30</f>
        <v>0</v>
      </c>
      <c r="J30" s="8"/>
      <c r="K30" s="8"/>
      <c r="L30" s="9"/>
      <c r="M30" s="8"/>
    </row>
    <row r="31" spans="2:14" ht="14.4" x14ac:dyDescent="0.3">
      <c r="B31" s="24" t="s">
        <v>85</v>
      </c>
      <c r="C31" s="28">
        <v>1</v>
      </c>
      <c r="D31" s="38">
        <v>3</v>
      </c>
      <c r="E31" s="84">
        <v>0</v>
      </c>
      <c r="F31" s="59"/>
      <c r="G31" s="33">
        <v>5</v>
      </c>
      <c r="H31" s="33">
        <f>C31*D31*G31</f>
        <v>15</v>
      </c>
      <c r="I31" s="53">
        <f>C31*D31*E31*G31</f>
        <v>0</v>
      </c>
    </row>
    <row r="32" spans="2:14" ht="14.4" x14ac:dyDescent="0.3">
      <c r="B32" s="14"/>
      <c r="C32" s="28"/>
      <c r="D32" s="38"/>
      <c r="E32" s="20"/>
      <c r="F32" s="59"/>
      <c r="G32" s="33"/>
      <c r="H32" s="33"/>
      <c r="I32" s="53"/>
    </row>
    <row r="33" spans="2:9" ht="14.4" x14ac:dyDescent="0.3">
      <c r="B33" s="31" t="s">
        <v>35</v>
      </c>
      <c r="C33" s="54"/>
      <c r="D33" s="38"/>
      <c r="E33" s="20"/>
      <c r="F33" s="46"/>
      <c r="G33" s="33"/>
      <c r="H33" s="33"/>
      <c r="I33" s="67">
        <f>SUM(I4,I7,I17,I23,I28)</f>
        <v>47956</v>
      </c>
    </row>
    <row r="34" spans="2:9" x14ac:dyDescent="0.3">
      <c r="B34" s="55" t="s">
        <v>17</v>
      </c>
      <c r="C34" s="55"/>
      <c r="D34" s="55"/>
      <c r="E34" s="47"/>
      <c r="F34" s="47"/>
      <c r="G34" s="47"/>
    </row>
    <row r="35" spans="2:9" x14ac:dyDescent="0.3">
      <c r="B35" s="126" t="s">
        <v>76</v>
      </c>
      <c r="C35" s="123"/>
      <c r="D35" s="123"/>
      <c r="E35" s="47"/>
      <c r="F35" s="47"/>
      <c r="G35" s="47"/>
    </row>
    <row r="36" spans="2:9" x14ac:dyDescent="0.3">
      <c r="B36" s="123" t="s">
        <v>20</v>
      </c>
      <c r="C36" s="123"/>
      <c r="D36" s="123"/>
      <c r="E36" s="47"/>
      <c r="F36" s="47"/>
      <c r="G36" s="47"/>
    </row>
    <row r="37" spans="2:9" x14ac:dyDescent="0.3">
      <c r="B37" s="85" t="s">
        <v>110</v>
      </c>
      <c r="C37" s="47"/>
      <c r="D37" s="47"/>
      <c r="E37" s="47"/>
      <c r="F37" s="47"/>
      <c r="G37" s="47"/>
    </row>
    <row r="38" spans="2:9" x14ac:dyDescent="0.3">
      <c r="B38" s="120" t="s">
        <v>22</v>
      </c>
      <c r="C38" s="120"/>
      <c r="D38" s="120"/>
      <c r="E38" s="120"/>
      <c r="F38" s="120"/>
      <c r="G38" s="120"/>
    </row>
    <row r="39" spans="2:9" x14ac:dyDescent="0.3">
      <c r="B39" s="85" t="s">
        <v>111</v>
      </c>
      <c r="C39" s="47"/>
      <c r="D39" s="47"/>
      <c r="E39" s="47"/>
      <c r="F39" s="47"/>
      <c r="G39" s="47"/>
    </row>
    <row r="40" spans="2:9" x14ac:dyDescent="0.3">
      <c r="B40" s="123" t="s">
        <v>21</v>
      </c>
      <c r="C40" s="123"/>
      <c r="D40" s="123"/>
      <c r="E40" s="47"/>
      <c r="F40" s="47"/>
      <c r="G40" s="47"/>
    </row>
    <row r="41" spans="2:9" x14ac:dyDescent="0.3">
      <c r="B41" s="78" t="s">
        <v>77</v>
      </c>
      <c r="C41" s="47"/>
      <c r="D41" s="47"/>
      <c r="E41" s="47"/>
      <c r="F41" s="47"/>
      <c r="G41" s="47"/>
    </row>
    <row r="42" spans="2:9" x14ac:dyDescent="0.3">
      <c r="B42" s="85" t="s">
        <v>112</v>
      </c>
      <c r="C42" s="77"/>
      <c r="D42" s="77"/>
      <c r="E42" s="47"/>
      <c r="F42" s="47"/>
      <c r="G42" s="47"/>
    </row>
    <row r="43" spans="2:9" x14ac:dyDescent="0.3">
      <c r="B43" s="75" t="s">
        <v>26</v>
      </c>
      <c r="C43" s="77"/>
      <c r="D43" s="77"/>
      <c r="E43" s="47"/>
      <c r="F43" s="47"/>
      <c r="G43" s="47"/>
    </row>
    <row r="44" spans="2:9" x14ac:dyDescent="0.3">
      <c r="B44" s="75" t="s">
        <v>106</v>
      </c>
      <c r="C44" s="77"/>
      <c r="D44" s="77"/>
      <c r="E44" s="47"/>
      <c r="F44" s="47"/>
      <c r="G44" s="47"/>
    </row>
    <row r="45" spans="2:9" ht="15.6" customHeight="1" x14ac:dyDescent="0.3">
      <c r="B45" s="55" t="s">
        <v>107</v>
      </c>
      <c r="C45" s="77"/>
      <c r="D45" s="77"/>
      <c r="E45" s="47"/>
      <c r="F45" s="47"/>
      <c r="G45" s="47"/>
    </row>
    <row r="46" spans="2:9" x14ac:dyDescent="0.3">
      <c r="B46" s="85" t="s">
        <v>113</v>
      </c>
      <c r="C46" s="77"/>
      <c r="D46" s="77"/>
      <c r="E46" s="47"/>
      <c r="F46" s="47"/>
      <c r="G46" s="47"/>
    </row>
    <row r="47" spans="2:9" x14ac:dyDescent="0.3">
      <c r="B47" s="75" t="s">
        <v>68</v>
      </c>
      <c r="C47" s="77"/>
      <c r="D47" s="77"/>
      <c r="E47" s="47"/>
      <c r="F47" s="47"/>
      <c r="G47" s="47"/>
    </row>
    <row r="48" spans="2:9" x14ac:dyDescent="0.3">
      <c r="B48" s="85" t="s">
        <v>114</v>
      </c>
      <c r="C48" s="77"/>
      <c r="D48" s="77"/>
      <c r="E48" s="47"/>
      <c r="F48" s="47"/>
      <c r="G48" s="47"/>
    </row>
    <row r="49" spans="2:7" x14ac:dyDescent="0.3">
      <c r="B49" s="120" t="s">
        <v>98</v>
      </c>
      <c r="C49" s="120"/>
      <c r="D49" s="120"/>
      <c r="E49" s="47"/>
      <c r="F49" s="47"/>
      <c r="G49" s="47"/>
    </row>
  </sheetData>
  <mergeCells count="7">
    <mergeCell ref="B49:D49"/>
    <mergeCell ref="B1:I1"/>
    <mergeCell ref="B2:I2"/>
    <mergeCell ref="B36:D36"/>
    <mergeCell ref="B40:D40"/>
    <mergeCell ref="B35:D35"/>
    <mergeCell ref="B38:G38"/>
  </mergeCells>
  <pageMargins left="0.7" right="0.7" top="0.75" bottom="0.75" header="0.3" footer="0.3"/>
  <pageSetup scale="71" fitToWidth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120e3da-d51b-4fb0-8dd1-e34bfc218644">PADCMB-1456418646-804</_dlc_DocId>
    <_dlc_DocIdUrl xmlns="5120e3da-d51b-4fb0-8dd1-e34bfc218644">
      <Url>https://usfema.sharepoint.com/teams/ORRPADCMB/_layouts/15/DocIdRedir.aspx?ID=PADCMB-1456418646-804</Url>
      <Description>PADCMB-1456418646-804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DDA66C6A9DFD49A64E4480588FE2B1" ma:contentTypeVersion="6" ma:contentTypeDescription="Create a new document." ma:contentTypeScope="" ma:versionID="d84fdcdd230bd2b09d6b4f99db9398cb">
  <xsd:schema xmlns:xsd="http://www.w3.org/2001/XMLSchema" xmlns:xs="http://www.w3.org/2001/XMLSchema" xmlns:p="http://schemas.microsoft.com/office/2006/metadata/properties" xmlns:ns2="5120e3da-d51b-4fb0-8dd1-e34bfc218644" xmlns:ns3="44c97f6b-099f-4469-b078-164a371b8e4d" targetNamespace="http://schemas.microsoft.com/office/2006/metadata/properties" ma:root="true" ma:fieldsID="4a01f8dcbc7f84f71f61d1e676ff14d2" ns2:_="" ns3:_="">
    <xsd:import namespace="5120e3da-d51b-4fb0-8dd1-e34bfc218644"/>
    <xsd:import namespace="44c97f6b-099f-4469-b078-164a371b8e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20e3da-d51b-4fb0-8dd1-e34bfc21864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c97f6b-099f-4469-b078-164a371b8e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C55626-6D8A-4FB2-B650-CA08E5C4B06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922D910-335E-42D0-A43A-1004238A7A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A90EBE-D4FE-4807-9461-CE2506E82B9B}">
  <ds:schemaRefs>
    <ds:schemaRef ds:uri="http://schemas.microsoft.com/office/2006/metadata/properties"/>
    <ds:schemaRef ds:uri="http://schemas.microsoft.com/office/infopath/2007/PartnerControls"/>
    <ds:schemaRef ds:uri="5120e3da-d51b-4fb0-8dd1-e34bfc218644"/>
  </ds:schemaRefs>
</ds:datastoreItem>
</file>

<file path=customXml/itemProps4.xml><?xml version="1.0" encoding="utf-8"?>
<ds:datastoreItem xmlns:ds="http://schemas.openxmlformats.org/officeDocument/2006/customXml" ds:itemID="{F77A2191-EAA3-4A3C-835E-27B8785207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20e3da-d51b-4fb0-8dd1-e34bfc218644"/>
    <ds:schemaRef ds:uri="44c97f6b-099f-4469-b078-164a371b8e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863bcaf-4433-4a95-89dd-302e4b0159a1}" enabled="0" method="" siteId="{2863bcaf-4433-4a95-89dd-302e4b0159a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Base</vt:lpstr>
      <vt:lpstr>Option Period 1</vt:lpstr>
      <vt:lpstr>Option Period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Orris, David</dc:creator>
  <cp:keywords/>
  <dc:description/>
  <cp:lastModifiedBy>Thibodeaux, Lisa</cp:lastModifiedBy>
  <cp:revision/>
  <dcterms:created xsi:type="dcterms:W3CDTF">2019-06-07T11:58:20Z</dcterms:created>
  <dcterms:modified xsi:type="dcterms:W3CDTF">2026-10-15T17:43:03Z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0x01010012DDA66C6A9DFD49A64E4480588FE2B1</vt:lpwstr>
  </property>
  <property fmtid="{D5CDD505-2E9C-101B-9397-08002B2CF9AE}" pid="3" name="_dlc_DocIdItemGuid">
    <vt:lpwstr>252e2317-e1f0-41bb-b9aa-51a8d696674b</vt:lpwstr>
  </property>
</Properties>
</file>