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ttie\Documents\"/>
    </mc:Choice>
  </mc:AlternateContent>
  <xr:revisionPtr revIDLastSave="0" documentId="13_ncr:1_{8E4BA025-8B9E-4437-B22E-9E0DFDBD3787}" xr6:coauthVersionLast="47" xr6:coauthVersionMax="47" xr10:uidLastSave="{00000000-0000-0000-0000-000000000000}"/>
  <bookViews>
    <workbookView xWindow="-108" yWindow="-108" windowWidth="23256" windowHeight="12456" xr2:uid="{62F36101-0C39-4721-9211-DA9D37E60C55}"/>
  </bookViews>
  <sheets>
    <sheet name="Summary" sheetId="27" r:id="rId1"/>
    <sheet name="Base Year" sheetId="3" r:id="rId2"/>
    <sheet name="Option Year 1" sheetId="28" r:id="rId3"/>
    <sheet name="Option Year 2" sheetId="29" r:id="rId4"/>
    <sheet name="Option Year 3" sheetId="30" r:id="rId5"/>
    <sheet name="Option Year 4" sheetId="31" r:id="rId6"/>
    <sheet name="52.217-8" sheetId="32" r:id="rId7"/>
    <sheet name="DataPull" sheetId="33" r:id="rId8"/>
  </sheets>
  <externalReferences>
    <externalReference r:id="rId9"/>
  </externalReferences>
  <definedNames>
    <definedName name="CategoryLookup">'[1]Check Register'!$B$17:$B$19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8" i="33" l="1"/>
  <c r="G168" i="33"/>
  <c r="H168" i="33"/>
  <c r="I168" i="33"/>
  <c r="F169" i="33"/>
  <c r="G169" i="33"/>
  <c r="H169" i="33"/>
  <c r="I169" i="33"/>
  <c r="I167" i="33"/>
  <c r="H167" i="33"/>
  <c r="G167" i="33"/>
  <c r="F167" i="33"/>
  <c r="I166" i="33"/>
  <c r="H166" i="33"/>
  <c r="G166" i="33"/>
  <c r="F166" i="33"/>
  <c r="F160" i="33"/>
  <c r="G160" i="33"/>
  <c r="H160" i="33"/>
  <c r="I160" i="33"/>
  <c r="F161" i="33"/>
  <c r="G161" i="33"/>
  <c r="H161" i="33"/>
  <c r="I161" i="33"/>
  <c r="F162" i="33"/>
  <c r="G162" i="33"/>
  <c r="H162" i="33"/>
  <c r="I162" i="33"/>
  <c r="F163" i="33"/>
  <c r="G163" i="33"/>
  <c r="H163" i="33"/>
  <c r="I163" i="33"/>
  <c r="F164" i="33"/>
  <c r="G164" i="33"/>
  <c r="H164" i="33"/>
  <c r="I164" i="33"/>
  <c r="F165" i="33"/>
  <c r="G165" i="33"/>
  <c r="H165" i="33"/>
  <c r="I165" i="33"/>
  <c r="I159" i="33"/>
  <c r="H159" i="33"/>
  <c r="G159" i="33"/>
  <c r="F159" i="33"/>
  <c r="I158" i="33"/>
  <c r="H158" i="33"/>
  <c r="G158" i="33"/>
  <c r="F158" i="33"/>
  <c r="I157" i="33"/>
  <c r="H157" i="33"/>
  <c r="G157" i="33"/>
  <c r="F157" i="33"/>
  <c r="I156" i="33"/>
  <c r="H156" i="33"/>
  <c r="G156" i="33"/>
  <c r="F156" i="33"/>
  <c r="F153" i="33"/>
  <c r="G153" i="33"/>
  <c r="H153" i="33"/>
  <c r="I153" i="33"/>
  <c r="F154" i="33"/>
  <c r="G154" i="33"/>
  <c r="H154" i="33"/>
  <c r="I154" i="33"/>
  <c r="F155" i="33"/>
  <c r="G155" i="33"/>
  <c r="H155" i="33"/>
  <c r="I155" i="33"/>
  <c r="I152" i="33"/>
  <c r="H152" i="33"/>
  <c r="G152" i="33"/>
  <c r="F152" i="33"/>
  <c r="I151" i="33"/>
  <c r="H151" i="33"/>
  <c r="G151" i="33"/>
  <c r="F151" i="33"/>
  <c r="I150" i="33"/>
  <c r="H150" i="33"/>
  <c r="G150" i="33"/>
  <c r="I149" i="33"/>
  <c r="H149" i="33"/>
  <c r="G149" i="33"/>
  <c r="F149" i="33"/>
  <c r="I148" i="33"/>
  <c r="H148" i="33"/>
  <c r="G148" i="33"/>
  <c r="F148" i="33"/>
  <c r="I147" i="33"/>
  <c r="H147" i="33"/>
  <c r="G147" i="33"/>
  <c r="F147" i="33"/>
  <c r="I146" i="33"/>
  <c r="H146" i="33"/>
  <c r="G146" i="33"/>
  <c r="F146" i="33"/>
  <c r="I145" i="33"/>
  <c r="H145" i="33"/>
  <c r="F145" i="33"/>
  <c r="G145" i="33"/>
  <c r="I144" i="33"/>
  <c r="H144" i="33"/>
  <c r="G144" i="33"/>
  <c r="F144" i="33"/>
  <c r="I143" i="33"/>
  <c r="H143" i="33"/>
  <c r="G143" i="33"/>
  <c r="I142" i="33"/>
  <c r="H142" i="33"/>
  <c r="G142" i="33"/>
  <c r="F142" i="33"/>
  <c r="B169" i="33"/>
  <c r="B168" i="33"/>
  <c r="B167" i="33"/>
  <c r="B166" i="33"/>
  <c r="B165" i="33"/>
  <c r="B164" i="33"/>
  <c r="B163" i="33"/>
  <c r="B162" i="33"/>
  <c r="B161" i="33"/>
  <c r="B160" i="33"/>
  <c r="B159" i="33"/>
  <c r="C169" i="33"/>
  <c r="C168" i="33"/>
  <c r="C167" i="33"/>
  <c r="C166" i="33"/>
  <c r="C165" i="33"/>
  <c r="C164" i="33"/>
  <c r="C163" i="33"/>
  <c r="C162" i="33"/>
  <c r="C161" i="33"/>
  <c r="C160" i="33"/>
  <c r="C159" i="33"/>
  <c r="B158" i="33"/>
  <c r="B157" i="33"/>
  <c r="B156" i="33"/>
  <c r="C158" i="33"/>
  <c r="C157" i="33"/>
  <c r="C156" i="33"/>
  <c r="B155" i="33"/>
  <c r="B154" i="33"/>
  <c r="B153" i="33"/>
  <c r="B152" i="33"/>
  <c r="B151" i="33"/>
  <c r="B150" i="33"/>
  <c r="B149" i="33"/>
  <c r="C155" i="33"/>
  <c r="C154" i="33"/>
  <c r="C153" i="33"/>
  <c r="C152" i="33"/>
  <c r="C151" i="33"/>
  <c r="C150" i="33"/>
  <c r="C149" i="33"/>
  <c r="B148" i="33"/>
  <c r="C148" i="33"/>
  <c r="B147" i="33"/>
  <c r="B146" i="33"/>
  <c r="B145" i="33"/>
  <c r="B144" i="33"/>
  <c r="B143" i="33"/>
  <c r="B142" i="33"/>
  <c r="C147" i="33"/>
  <c r="C146" i="33"/>
  <c r="C145" i="33"/>
  <c r="C144" i="33"/>
  <c r="C143" i="33"/>
  <c r="C142" i="33"/>
  <c r="E151" i="33"/>
  <c r="E152" i="33"/>
  <c r="E153" i="33"/>
  <c r="E154" i="33"/>
  <c r="E155" i="33"/>
  <c r="E156" i="33"/>
  <c r="E157" i="33"/>
  <c r="E158" i="33"/>
  <c r="E159" i="33"/>
  <c r="E160" i="33"/>
  <c r="E161" i="33"/>
  <c r="E162" i="33"/>
  <c r="E163" i="33"/>
  <c r="E164" i="33"/>
  <c r="E165" i="33"/>
  <c r="E166" i="33"/>
  <c r="E167" i="33"/>
  <c r="E168" i="33"/>
  <c r="E169" i="33"/>
  <c r="E150" i="33"/>
  <c r="E149" i="33"/>
  <c r="E148" i="33"/>
  <c r="E147" i="33"/>
  <c r="E146" i="33"/>
  <c r="E145" i="33"/>
  <c r="E144" i="33"/>
  <c r="E143" i="33"/>
  <c r="E142" i="33"/>
  <c r="D167" i="33"/>
  <c r="D168" i="33"/>
  <c r="D169" i="33"/>
  <c r="D160" i="33"/>
  <c r="D161" i="33"/>
  <c r="D162" i="33"/>
  <c r="D163" i="33"/>
  <c r="D164" i="33"/>
  <c r="D165" i="33"/>
  <c r="D166" i="33"/>
  <c r="D159" i="33"/>
  <c r="D158" i="33"/>
  <c r="D157" i="33"/>
  <c r="D156" i="33"/>
  <c r="D152" i="33"/>
  <c r="D153" i="33"/>
  <c r="D154" i="33"/>
  <c r="D155" i="33"/>
  <c r="D151" i="33"/>
  <c r="D150" i="33"/>
  <c r="D149" i="33"/>
  <c r="D148" i="33"/>
  <c r="D147" i="33"/>
  <c r="D146" i="33"/>
  <c r="D145" i="33"/>
  <c r="D144" i="33"/>
  <c r="D143" i="33"/>
  <c r="D142" i="33"/>
  <c r="F140" i="33"/>
  <c r="G140" i="33"/>
  <c r="H140" i="33"/>
  <c r="I140" i="33"/>
  <c r="F141" i="33"/>
  <c r="G141" i="33"/>
  <c r="H141" i="33"/>
  <c r="I141" i="33"/>
  <c r="I139" i="33"/>
  <c r="H139" i="33"/>
  <c r="G139" i="33"/>
  <c r="F139" i="33"/>
  <c r="I138" i="33"/>
  <c r="H138" i="33"/>
  <c r="G138" i="33"/>
  <c r="F138" i="33"/>
  <c r="F132" i="33"/>
  <c r="G132" i="33"/>
  <c r="H132" i="33"/>
  <c r="I132" i="33"/>
  <c r="F133" i="33"/>
  <c r="G133" i="33"/>
  <c r="H133" i="33"/>
  <c r="I133" i="33"/>
  <c r="F134" i="33"/>
  <c r="G134" i="33"/>
  <c r="H134" i="33"/>
  <c r="I134" i="33"/>
  <c r="F135" i="33"/>
  <c r="G135" i="33"/>
  <c r="H135" i="33"/>
  <c r="I135" i="33"/>
  <c r="F136" i="33"/>
  <c r="G136" i="33"/>
  <c r="H136" i="33"/>
  <c r="I136" i="33"/>
  <c r="F137" i="33"/>
  <c r="G137" i="33"/>
  <c r="H137" i="33"/>
  <c r="I137" i="33"/>
  <c r="I131" i="33"/>
  <c r="H131" i="33"/>
  <c r="G131" i="33"/>
  <c r="F131" i="33"/>
  <c r="I130" i="33"/>
  <c r="H130" i="33"/>
  <c r="G130" i="33"/>
  <c r="F130" i="33"/>
  <c r="I129" i="33"/>
  <c r="H129" i="33"/>
  <c r="G129" i="33"/>
  <c r="F129" i="33"/>
  <c r="I128" i="33"/>
  <c r="H128" i="33"/>
  <c r="G128" i="33"/>
  <c r="F128" i="33"/>
  <c r="F125" i="33"/>
  <c r="G125" i="33"/>
  <c r="H125" i="33"/>
  <c r="I125" i="33"/>
  <c r="F126" i="33"/>
  <c r="G126" i="33"/>
  <c r="H126" i="33"/>
  <c r="I126" i="33"/>
  <c r="F127" i="33"/>
  <c r="G127" i="33"/>
  <c r="H127" i="33"/>
  <c r="I127" i="33"/>
  <c r="I124" i="33"/>
  <c r="H124" i="33"/>
  <c r="G124" i="33"/>
  <c r="F124" i="33"/>
  <c r="I123" i="33"/>
  <c r="H123" i="33"/>
  <c r="G123" i="33"/>
  <c r="F123" i="33"/>
  <c r="I122" i="33"/>
  <c r="H122" i="33"/>
  <c r="G122" i="33"/>
  <c r="I121" i="33"/>
  <c r="H121" i="33"/>
  <c r="G121" i="33"/>
  <c r="F121" i="33"/>
  <c r="I120" i="33"/>
  <c r="H120" i="33"/>
  <c r="G120" i="33"/>
  <c r="F120" i="33"/>
  <c r="I119" i="33"/>
  <c r="H119" i="33"/>
  <c r="G119" i="33"/>
  <c r="F119" i="33"/>
  <c r="I118" i="33"/>
  <c r="H118" i="33"/>
  <c r="G118" i="33"/>
  <c r="F118" i="33"/>
  <c r="I117" i="33"/>
  <c r="I116" i="33"/>
  <c r="H117" i="33"/>
  <c r="H116" i="33"/>
  <c r="G117" i="33"/>
  <c r="G116" i="33"/>
  <c r="F117" i="33"/>
  <c r="F116" i="33"/>
  <c r="I115" i="33"/>
  <c r="I114" i="33"/>
  <c r="H115" i="33"/>
  <c r="H114" i="33"/>
  <c r="G115" i="33"/>
  <c r="G114" i="33"/>
  <c r="F114" i="33"/>
  <c r="B141" i="33"/>
  <c r="B140" i="33"/>
  <c r="B139" i="33"/>
  <c r="B138" i="33"/>
  <c r="B137" i="33"/>
  <c r="B136" i="33"/>
  <c r="B135" i="33"/>
  <c r="B134" i="33"/>
  <c r="B133" i="33"/>
  <c r="B132" i="33"/>
  <c r="B131" i="33"/>
  <c r="C141" i="33"/>
  <c r="C140" i="33"/>
  <c r="C139" i="33"/>
  <c r="C138" i="33"/>
  <c r="C137" i="33"/>
  <c r="C136" i="33"/>
  <c r="C135" i="33"/>
  <c r="C134" i="33"/>
  <c r="C133" i="33"/>
  <c r="C132" i="33"/>
  <c r="C131" i="33"/>
  <c r="B130" i="33"/>
  <c r="B129" i="33"/>
  <c r="B128" i="33"/>
  <c r="C130" i="33"/>
  <c r="C129" i="33"/>
  <c r="C128" i="33"/>
  <c r="B127" i="33"/>
  <c r="B126" i="33"/>
  <c r="B125" i="33"/>
  <c r="B124" i="33"/>
  <c r="B123" i="33"/>
  <c r="B122" i="33"/>
  <c r="B121" i="33"/>
  <c r="C127" i="33"/>
  <c r="C126" i="33"/>
  <c r="C125" i="33"/>
  <c r="C124" i="33"/>
  <c r="C123" i="33"/>
  <c r="C122" i="33"/>
  <c r="C121" i="33"/>
  <c r="B120" i="33"/>
  <c r="C120" i="33"/>
  <c r="B119" i="33"/>
  <c r="B118" i="33"/>
  <c r="B117" i="33"/>
  <c r="B116" i="33"/>
  <c r="B115" i="33"/>
  <c r="B114" i="33"/>
  <c r="C119" i="33"/>
  <c r="C118" i="33"/>
  <c r="C117" i="33"/>
  <c r="C116" i="33"/>
  <c r="C115" i="33"/>
  <c r="C114" i="33"/>
  <c r="E124" i="33"/>
  <c r="E125" i="33"/>
  <c r="E126" i="33"/>
  <c r="E127" i="33"/>
  <c r="E128" i="33"/>
  <c r="E129" i="33"/>
  <c r="E130" i="33"/>
  <c r="E131" i="33"/>
  <c r="E132" i="33"/>
  <c r="E133" i="33"/>
  <c r="E134" i="33"/>
  <c r="E135" i="33"/>
  <c r="E136" i="33"/>
  <c r="E137" i="33"/>
  <c r="E138" i="33"/>
  <c r="E139" i="33"/>
  <c r="E140" i="33"/>
  <c r="E141" i="33"/>
  <c r="E123" i="33"/>
  <c r="E122" i="33"/>
  <c r="E121" i="33"/>
  <c r="E120" i="33"/>
  <c r="E119" i="33"/>
  <c r="E118" i="33"/>
  <c r="E117" i="33"/>
  <c r="E116" i="33"/>
  <c r="E115" i="33"/>
  <c r="E114" i="33"/>
  <c r="D132" i="33"/>
  <c r="D133" i="33"/>
  <c r="D134" i="33"/>
  <c r="D135" i="33"/>
  <c r="D136" i="33"/>
  <c r="D137" i="33"/>
  <c r="D138" i="33"/>
  <c r="D139" i="33"/>
  <c r="D140" i="33"/>
  <c r="D141" i="33"/>
  <c r="D131" i="33"/>
  <c r="D130" i="33"/>
  <c r="D129" i="33"/>
  <c r="D128" i="33"/>
  <c r="D127" i="33"/>
  <c r="D126" i="33"/>
  <c r="D125" i="33"/>
  <c r="D124" i="33"/>
  <c r="D123" i="33"/>
  <c r="D122" i="33"/>
  <c r="D121" i="33"/>
  <c r="D120" i="33"/>
  <c r="D119" i="33"/>
  <c r="D118" i="33"/>
  <c r="D117" i="33"/>
  <c r="D116" i="33"/>
  <c r="D115" i="33"/>
  <c r="D114" i="33"/>
  <c r="F112" i="33"/>
  <c r="G112" i="33"/>
  <c r="H112" i="33"/>
  <c r="I112" i="33"/>
  <c r="F113" i="33"/>
  <c r="G113" i="33"/>
  <c r="H113" i="33"/>
  <c r="I113" i="33"/>
  <c r="I111" i="33"/>
  <c r="H111" i="33"/>
  <c r="G111" i="33"/>
  <c r="F111" i="33"/>
  <c r="I110" i="33"/>
  <c r="H110" i="33"/>
  <c r="G110" i="33"/>
  <c r="F110" i="33"/>
  <c r="F104" i="33"/>
  <c r="G104" i="33"/>
  <c r="H104" i="33"/>
  <c r="I104" i="33"/>
  <c r="F105" i="33"/>
  <c r="G105" i="33"/>
  <c r="H105" i="33"/>
  <c r="I105" i="33"/>
  <c r="F106" i="33"/>
  <c r="G106" i="33"/>
  <c r="H106" i="33"/>
  <c r="I106" i="33"/>
  <c r="F107" i="33"/>
  <c r="G107" i="33"/>
  <c r="H107" i="33"/>
  <c r="I107" i="33"/>
  <c r="F108" i="33"/>
  <c r="G108" i="33"/>
  <c r="H108" i="33"/>
  <c r="I108" i="33"/>
  <c r="F109" i="33"/>
  <c r="G109" i="33"/>
  <c r="H109" i="33"/>
  <c r="I109" i="33"/>
  <c r="I103" i="33"/>
  <c r="H103" i="33"/>
  <c r="G103" i="33"/>
  <c r="F103" i="33"/>
  <c r="I102" i="33"/>
  <c r="H102" i="33"/>
  <c r="G102" i="33"/>
  <c r="F102" i="33"/>
  <c r="I101" i="33"/>
  <c r="H101" i="33"/>
  <c r="G101" i="33"/>
  <c r="F101" i="33"/>
  <c r="I100" i="33"/>
  <c r="H100" i="33"/>
  <c r="G100" i="33"/>
  <c r="F100" i="33"/>
  <c r="F97" i="33"/>
  <c r="G97" i="33"/>
  <c r="H97" i="33"/>
  <c r="I97" i="33"/>
  <c r="F98" i="33"/>
  <c r="G98" i="33"/>
  <c r="H98" i="33"/>
  <c r="I98" i="33"/>
  <c r="F99" i="33"/>
  <c r="G99" i="33"/>
  <c r="H99" i="33"/>
  <c r="I99" i="33"/>
  <c r="I96" i="33"/>
  <c r="H96" i="33"/>
  <c r="G96" i="33"/>
  <c r="F96" i="33"/>
  <c r="I95" i="33"/>
  <c r="H95" i="33"/>
  <c r="G95" i="33"/>
  <c r="F95" i="33"/>
  <c r="I94" i="33"/>
  <c r="H94" i="33"/>
  <c r="G94" i="33"/>
  <c r="I93" i="33"/>
  <c r="H93" i="33"/>
  <c r="G93" i="33"/>
  <c r="F93" i="33"/>
  <c r="I92" i="33"/>
  <c r="H92" i="33"/>
  <c r="G92" i="33"/>
  <c r="F92" i="33"/>
  <c r="I91" i="33"/>
  <c r="H91" i="33"/>
  <c r="G91" i="33"/>
  <c r="F91" i="33"/>
  <c r="I90" i="33"/>
  <c r="H90" i="33"/>
  <c r="G90" i="33"/>
  <c r="F90" i="33"/>
  <c r="I89" i="33"/>
  <c r="H89" i="33"/>
  <c r="G89" i="33"/>
  <c r="F89" i="33"/>
  <c r="I88" i="33"/>
  <c r="H88" i="33"/>
  <c r="G88" i="33"/>
  <c r="F88" i="33"/>
  <c r="I87" i="33"/>
  <c r="I86" i="33"/>
  <c r="H87" i="33"/>
  <c r="H86" i="33"/>
  <c r="G87" i="33"/>
  <c r="G86" i="33"/>
  <c r="F86" i="33"/>
  <c r="B113" i="33"/>
  <c r="B112" i="33"/>
  <c r="B111" i="33"/>
  <c r="B110" i="33"/>
  <c r="B109" i="33"/>
  <c r="B108" i="33"/>
  <c r="B107" i="33"/>
  <c r="B106" i="33"/>
  <c r="B105" i="33"/>
  <c r="B104" i="33"/>
  <c r="B103" i="33"/>
  <c r="C113" i="33"/>
  <c r="C112" i="33"/>
  <c r="C111" i="33"/>
  <c r="C110" i="33"/>
  <c r="C109" i="33"/>
  <c r="C108" i="33"/>
  <c r="C107" i="33"/>
  <c r="C106" i="33"/>
  <c r="C105" i="33"/>
  <c r="C104" i="33"/>
  <c r="C103" i="33"/>
  <c r="B102" i="33"/>
  <c r="B101" i="33"/>
  <c r="B100" i="33"/>
  <c r="C102" i="33"/>
  <c r="C101" i="33"/>
  <c r="C100" i="33"/>
  <c r="B99" i="33"/>
  <c r="B98" i="33"/>
  <c r="B97" i="33"/>
  <c r="B96" i="33"/>
  <c r="B95" i="33"/>
  <c r="B94" i="33"/>
  <c r="B93" i="33"/>
  <c r="C99" i="33"/>
  <c r="C98" i="33"/>
  <c r="C97" i="33"/>
  <c r="C96" i="33"/>
  <c r="C95" i="33"/>
  <c r="C94" i="33"/>
  <c r="C93" i="33"/>
  <c r="B92" i="33"/>
  <c r="C92" i="33"/>
  <c r="B91" i="33"/>
  <c r="B90" i="33"/>
  <c r="B89" i="33"/>
  <c r="B88" i="33"/>
  <c r="B87" i="33"/>
  <c r="B86" i="33"/>
  <c r="C91" i="33"/>
  <c r="C90" i="33"/>
  <c r="C89" i="33"/>
  <c r="C88" i="33"/>
  <c r="C87" i="33"/>
  <c r="C86" i="33"/>
  <c r="E96" i="33"/>
  <c r="E97" i="33"/>
  <c r="E98" i="33"/>
  <c r="E99" i="33"/>
  <c r="E100" i="33"/>
  <c r="E101" i="33"/>
  <c r="E102" i="33"/>
  <c r="E103" i="33"/>
  <c r="E104" i="33"/>
  <c r="E105" i="33"/>
  <c r="E106" i="33"/>
  <c r="E107" i="33"/>
  <c r="E108" i="33"/>
  <c r="E109" i="33"/>
  <c r="E110" i="33"/>
  <c r="E111" i="33"/>
  <c r="E112" i="33"/>
  <c r="E113" i="33"/>
  <c r="E95" i="33"/>
  <c r="E94" i="33"/>
  <c r="E93" i="33"/>
  <c r="E92" i="33"/>
  <c r="E91" i="33"/>
  <c r="E90" i="33"/>
  <c r="E89" i="33"/>
  <c r="E88" i="33"/>
  <c r="E87" i="33"/>
  <c r="E86" i="33"/>
  <c r="D104" i="33"/>
  <c r="D105" i="33"/>
  <c r="D106" i="33"/>
  <c r="D107" i="33"/>
  <c r="D108" i="33"/>
  <c r="D109" i="33"/>
  <c r="D110" i="33"/>
  <c r="D111" i="33"/>
  <c r="D112" i="33"/>
  <c r="D113" i="33"/>
  <c r="D103" i="33"/>
  <c r="D102" i="33"/>
  <c r="D101" i="33"/>
  <c r="D100" i="33"/>
  <c r="D96" i="33"/>
  <c r="D97" i="33"/>
  <c r="D98" i="33"/>
  <c r="D99" i="33"/>
  <c r="D95" i="33"/>
  <c r="D94" i="33"/>
  <c r="D93" i="33"/>
  <c r="D92" i="33"/>
  <c r="D91" i="33"/>
  <c r="D90" i="33"/>
  <c r="D89" i="33"/>
  <c r="D88" i="33"/>
  <c r="D87" i="33"/>
  <c r="D86" i="33"/>
  <c r="B85" i="33"/>
  <c r="B84" i="33"/>
  <c r="B83" i="33"/>
  <c r="B82" i="33"/>
  <c r="B81" i="33"/>
  <c r="B80" i="33"/>
  <c r="B79" i="33"/>
  <c r="B78" i="33"/>
  <c r="B77" i="33"/>
  <c r="B76" i="33"/>
  <c r="B75" i="33"/>
  <c r="C85" i="33"/>
  <c r="C84" i="33"/>
  <c r="C83" i="33"/>
  <c r="C82" i="33"/>
  <c r="C81" i="33"/>
  <c r="C80" i="33"/>
  <c r="C79" i="33"/>
  <c r="C78" i="33"/>
  <c r="C77" i="33"/>
  <c r="C76" i="33"/>
  <c r="C75" i="33"/>
  <c r="B74" i="33"/>
  <c r="B73" i="33"/>
  <c r="B72" i="33"/>
  <c r="C74" i="33"/>
  <c r="C73" i="33"/>
  <c r="C72" i="33"/>
  <c r="B71" i="33"/>
  <c r="B70" i="33"/>
  <c r="B69" i="33"/>
  <c r="B68" i="33"/>
  <c r="B67" i="33"/>
  <c r="B66" i="33"/>
  <c r="B65" i="33"/>
  <c r="C71" i="33"/>
  <c r="C70" i="33"/>
  <c r="C69" i="33"/>
  <c r="C68" i="33"/>
  <c r="C67" i="33"/>
  <c r="C66" i="33"/>
  <c r="C65" i="33"/>
  <c r="B64" i="33"/>
  <c r="C64" i="33"/>
  <c r="B63" i="33"/>
  <c r="B62" i="33"/>
  <c r="B61" i="33"/>
  <c r="B60" i="33"/>
  <c r="B59" i="33"/>
  <c r="B58" i="33"/>
  <c r="C63" i="33"/>
  <c r="C62" i="33"/>
  <c r="C61" i="33"/>
  <c r="C60" i="33"/>
  <c r="C59" i="33"/>
  <c r="C58" i="33"/>
  <c r="I85" i="33"/>
  <c r="I84" i="33"/>
  <c r="I83" i="33"/>
  <c r="I82" i="33"/>
  <c r="H85" i="33"/>
  <c r="H84" i="33"/>
  <c r="H83" i="33"/>
  <c r="H82" i="33"/>
  <c r="G85" i="33"/>
  <c r="G84" i="33"/>
  <c r="G83" i="33"/>
  <c r="G82" i="33"/>
  <c r="F85" i="33"/>
  <c r="F84" i="33"/>
  <c r="F83" i="33"/>
  <c r="F82" i="33"/>
  <c r="F81" i="33"/>
  <c r="G81" i="33"/>
  <c r="H81" i="33"/>
  <c r="I81" i="33"/>
  <c r="E82" i="33"/>
  <c r="E83" i="33"/>
  <c r="E84" i="33"/>
  <c r="E85" i="33"/>
  <c r="D83" i="33"/>
  <c r="D84" i="33"/>
  <c r="D85" i="33"/>
  <c r="D82" i="33"/>
  <c r="E75" i="33"/>
  <c r="E76" i="33"/>
  <c r="E77" i="33"/>
  <c r="E78" i="33"/>
  <c r="E79" i="33"/>
  <c r="E80" i="33"/>
  <c r="E81" i="33"/>
  <c r="D80" i="33"/>
  <c r="D81" i="33"/>
  <c r="D76" i="33"/>
  <c r="D77" i="33"/>
  <c r="D78" i="33"/>
  <c r="D79" i="33"/>
  <c r="D75" i="33"/>
  <c r="E72" i="33"/>
  <c r="E73" i="33"/>
  <c r="E74" i="33"/>
  <c r="D73" i="33"/>
  <c r="D74" i="33"/>
  <c r="D72" i="33"/>
  <c r="E67" i="33"/>
  <c r="E68" i="33"/>
  <c r="E69" i="33"/>
  <c r="E70" i="33"/>
  <c r="E71" i="33"/>
  <c r="D71" i="33"/>
  <c r="D68" i="33"/>
  <c r="D69" i="33"/>
  <c r="D70" i="33"/>
  <c r="D67" i="33"/>
  <c r="D66" i="33"/>
  <c r="D65" i="33"/>
  <c r="F76" i="33"/>
  <c r="G76" i="33"/>
  <c r="H76" i="33"/>
  <c r="I76" i="33"/>
  <c r="F77" i="33"/>
  <c r="G77" i="33"/>
  <c r="H77" i="33"/>
  <c r="I77" i="33"/>
  <c r="F78" i="33"/>
  <c r="G78" i="33"/>
  <c r="H78" i="33"/>
  <c r="I78" i="33"/>
  <c r="F79" i="33"/>
  <c r="G79" i="33"/>
  <c r="H79" i="33"/>
  <c r="I79" i="33"/>
  <c r="F80" i="33"/>
  <c r="G80" i="33"/>
  <c r="H80" i="33"/>
  <c r="I80" i="33"/>
  <c r="I75" i="33"/>
  <c r="H75" i="33"/>
  <c r="G75" i="33"/>
  <c r="F75" i="33"/>
  <c r="I74" i="33"/>
  <c r="H74" i="33"/>
  <c r="G74" i="33"/>
  <c r="F74" i="33"/>
  <c r="I73" i="33"/>
  <c r="H73" i="33"/>
  <c r="G73" i="33"/>
  <c r="F73" i="33"/>
  <c r="I72" i="33"/>
  <c r="H72" i="33"/>
  <c r="G72" i="33"/>
  <c r="F72" i="33"/>
  <c r="F69" i="33"/>
  <c r="G69" i="33"/>
  <c r="H69" i="33"/>
  <c r="I69" i="33"/>
  <c r="F70" i="33"/>
  <c r="G70" i="33"/>
  <c r="H70" i="33"/>
  <c r="I70" i="33"/>
  <c r="F71" i="33"/>
  <c r="G71" i="33"/>
  <c r="H71" i="33"/>
  <c r="I71" i="33"/>
  <c r="I68" i="33"/>
  <c r="H68" i="33"/>
  <c r="G68" i="33"/>
  <c r="F68" i="33"/>
  <c r="I67" i="33"/>
  <c r="H67" i="33"/>
  <c r="G67" i="33"/>
  <c r="F67" i="33"/>
  <c r="I66" i="33"/>
  <c r="H66" i="33"/>
  <c r="G66" i="33"/>
  <c r="I65" i="33"/>
  <c r="H65" i="33"/>
  <c r="G65" i="33"/>
  <c r="F65" i="33"/>
  <c r="I64" i="33"/>
  <c r="H64" i="33"/>
  <c r="G64" i="33"/>
  <c r="F64" i="33"/>
  <c r="I63" i="33"/>
  <c r="I62" i="33"/>
  <c r="H63" i="33"/>
  <c r="H62" i="33"/>
  <c r="G63" i="33"/>
  <c r="G62" i="33"/>
  <c r="F63" i="33"/>
  <c r="F62" i="33"/>
  <c r="I61" i="33"/>
  <c r="H61" i="33"/>
  <c r="G61" i="33"/>
  <c r="F61" i="33"/>
  <c r="I60" i="33"/>
  <c r="H60" i="33"/>
  <c r="G60" i="33"/>
  <c r="F60" i="33"/>
  <c r="I59" i="33"/>
  <c r="I58" i="33"/>
  <c r="H59" i="33"/>
  <c r="H58" i="33"/>
  <c r="G59" i="33"/>
  <c r="G58" i="33"/>
  <c r="F58" i="33"/>
  <c r="E66" i="33"/>
  <c r="E65" i="33"/>
  <c r="E64" i="33"/>
  <c r="E63" i="33"/>
  <c r="E62" i="33"/>
  <c r="E61" i="33"/>
  <c r="E60" i="33"/>
  <c r="E59" i="33"/>
  <c r="E58" i="33"/>
  <c r="D64" i="33"/>
  <c r="D63" i="33"/>
  <c r="D62" i="33"/>
  <c r="D61" i="33"/>
  <c r="D60" i="33"/>
  <c r="D59" i="33"/>
  <c r="D58" i="33"/>
  <c r="I55" i="33"/>
  <c r="I56" i="33"/>
  <c r="I57" i="33"/>
  <c r="I54" i="33"/>
  <c r="H57" i="33"/>
  <c r="H56" i="33"/>
  <c r="H55" i="33"/>
  <c r="H54" i="33"/>
  <c r="G57" i="33"/>
  <c r="G56" i="33"/>
  <c r="G55" i="33"/>
  <c r="G54" i="33"/>
  <c r="F57" i="33"/>
  <c r="F56" i="33"/>
  <c r="F55" i="33"/>
  <c r="F54" i="33"/>
  <c r="F49" i="33"/>
  <c r="G49" i="33"/>
  <c r="H49" i="33"/>
  <c r="I49" i="33"/>
  <c r="F50" i="33"/>
  <c r="G50" i="33"/>
  <c r="H50" i="33"/>
  <c r="I50" i="33"/>
  <c r="F51" i="33"/>
  <c r="G51" i="33"/>
  <c r="H51" i="33"/>
  <c r="I51" i="33"/>
  <c r="F52" i="33"/>
  <c r="G52" i="33"/>
  <c r="H52" i="33"/>
  <c r="I52" i="33"/>
  <c r="F53" i="33"/>
  <c r="G53" i="33"/>
  <c r="H53" i="33"/>
  <c r="I53" i="33"/>
  <c r="I48" i="33"/>
  <c r="H48" i="33"/>
  <c r="G48" i="33"/>
  <c r="F48" i="33"/>
  <c r="I47" i="33"/>
  <c r="I46" i="33"/>
  <c r="H47" i="33"/>
  <c r="H46" i="33"/>
  <c r="G47" i="33"/>
  <c r="G46" i="33"/>
  <c r="F47" i="33"/>
  <c r="F46" i="33"/>
  <c r="I45" i="33"/>
  <c r="H45" i="33"/>
  <c r="G45" i="33"/>
  <c r="F45" i="33"/>
  <c r="F42" i="33"/>
  <c r="G42" i="33"/>
  <c r="H42" i="33"/>
  <c r="I42" i="33"/>
  <c r="F43" i="33"/>
  <c r="G43" i="33"/>
  <c r="H43" i="33"/>
  <c r="I43" i="33"/>
  <c r="F44" i="33"/>
  <c r="G44" i="33"/>
  <c r="H44" i="33"/>
  <c r="I44" i="33"/>
  <c r="I41" i="33"/>
  <c r="H41" i="33"/>
  <c r="G41" i="33"/>
  <c r="F41" i="33"/>
  <c r="I40" i="33"/>
  <c r="H40" i="33"/>
  <c r="G40" i="33"/>
  <c r="F40" i="33"/>
  <c r="I39" i="33"/>
  <c r="H39" i="33"/>
  <c r="G39" i="33"/>
  <c r="I38" i="33"/>
  <c r="H38" i="33"/>
  <c r="G38" i="33"/>
  <c r="F38" i="33"/>
  <c r="I37" i="33"/>
  <c r="H37" i="33"/>
  <c r="G37" i="33"/>
  <c r="F37" i="33"/>
  <c r="I36" i="33"/>
  <c r="I35" i="33"/>
  <c r="I34" i="33"/>
  <c r="I33" i="33"/>
  <c r="I32" i="33"/>
  <c r="I31" i="33"/>
  <c r="H36" i="33"/>
  <c r="H35" i="33"/>
  <c r="H34" i="33"/>
  <c r="H33" i="33"/>
  <c r="H32" i="33"/>
  <c r="H31" i="33"/>
  <c r="G36" i="33"/>
  <c r="G35" i="33"/>
  <c r="G34" i="33"/>
  <c r="G33" i="33"/>
  <c r="G32" i="33"/>
  <c r="G31" i="33"/>
  <c r="F36" i="33"/>
  <c r="F35" i="33"/>
  <c r="F34" i="33"/>
  <c r="F33" i="33"/>
  <c r="F31" i="33"/>
  <c r="B57" i="33"/>
  <c r="B56" i="33"/>
  <c r="B55" i="33"/>
  <c r="B54" i="33"/>
  <c r="B53" i="33"/>
  <c r="B52" i="33"/>
  <c r="B51" i="33"/>
  <c r="B50" i="33"/>
  <c r="B49" i="33"/>
  <c r="B48" i="33"/>
  <c r="B47" i="33"/>
  <c r="B46" i="33"/>
  <c r="B45" i="33"/>
  <c r="B44" i="33"/>
  <c r="B43" i="33"/>
  <c r="B42" i="33"/>
  <c r="B41" i="33"/>
  <c r="B40" i="33"/>
  <c r="B39" i="33"/>
  <c r="B38" i="33"/>
  <c r="B37" i="33"/>
  <c r="B36" i="33"/>
  <c r="B35" i="33"/>
  <c r="B34" i="33"/>
  <c r="B33" i="33"/>
  <c r="B32" i="33"/>
  <c r="B31" i="33"/>
  <c r="C57" i="33"/>
  <c r="C56" i="33"/>
  <c r="C55" i="33"/>
  <c r="C54" i="33"/>
  <c r="C53" i="33"/>
  <c r="C52" i="33"/>
  <c r="C51" i="33"/>
  <c r="C50" i="33"/>
  <c r="C49" i="33"/>
  <c r="C48" i="33"/>
  <c r="C47" i="33"/>
  <c r="C46" i="33"/>
  <c r="C45" i="33"/>
  <c r="C44" i="33"/>
  <c r="C43" i="33"/>
  <c r="C42" i="33"/>
  <c r="C41" i="33"/>
  <c r="C40" i="33"/>
  <c r="C39" i="33"/>
  <c r="C38" i="33"/>
  <c r="C37" i="33"/>
  <c r="C36" i="33"/>
  <c r="C35" i="33"/>
  <c r="C34" i="33"/>
  <c r="C33" i="33"/>
  <c r="C32" i="33"/>
  <c r="C31" i="33"/>
  <c r="E40" i="33"/>
  <c r="E41" i="33"/>
  <c r="E42" i="33"/>
  <c r="E43" i="33"/>
  <c r="E44" i="33"/>
  <c r="E45" i="33"/>
  <c r="E46" i="33"/>
  <c r="E47" i="33"/>
  <c r="E48" i="33"/>
  <c r="E49" i="33"/>
  <c r="E50" i="33"/>
  <c r="E51" i="33"/>
  <c r="E52" i="33"/>
  <c r="E53" i="33"/>
  <c r="E54" i="33"/>
  <c r="E55" i="33"/>
  <c r="E56" i="33"/>
  <c r="E57" i="33"/>
  <c r="E39" i="33"/>
  <c r="E38" i="33"/>
  <c r="E37" i="33"/>
  <c r="E36" i="33"/>
  <c r="E35" i="33"/>
  <c r="E34" i="33"/>
  <c r="E33" i="33"/>
  <c r="E32" i="33"/>
  <c r="E31" i="33"/>
  <c r="D55" i="33"/>
  <c r="D56" i="33"/>
  <c r="D57" i="33"/>
  <c r="D54" i="33"/>
  <c r="D53" i="33"/>
  <c r="D48" i="33"/>
  <c r="D49" i="33"/>
  <c r="D50" i="33"/>
  <c r="D51" i="33"/>
  <c r="D52" i="33"/>
  <c r="D47" i="33"/>
  <c r="D45" i="33"/>
  <c r="D46" i="33"/>
  <c r="D44" i="33"/>
  <c r="D41" i="33"/>
  <c r="D42" i="33"/>
  <c r="D43" i="33"/>
  <c r="D40" i="33"/>
  <c r="D39" i="33"/>
  <c r="D38" i="33"/>
  <c r="D37" i="33"/>
  <c r="D36" i="33"/>
  <c r="D35" i="33"/>
  <c r="D34" i="33"/>
  <c r="D33" i="33"/>
  <c r="D32" i="33"/>
  <c r="D31" i="33"/>
  <c r="I29" i="33" l="1"/>
  <c r="I30" i="33"/>
  <c r="I28" i="33"/>
  <c r="I27" i="33"/>
  <c r="H29" i="33"/>
  <c r="H30" i="33"/>
  <c r="H28" i="33"/>
  <c r="H27" i="33"/>
  <c r="G28" i="33"/>
  <c r="G29" i="33"/>
  <c r="G30" i="33"/>
  <c r="G27" i="33"/>
  <c r="F29" i="33"/>
  <c r="F30" i="33"/>
  <c r="F28" i="33"/>
  <c r="F27" i="33"/>
  <c r="B30" i="33"/>
  <c r="B29" i="33"/>
  <c r="B28" i="33"/>
  <c r="B27" i="33"/>
  <c r="C30" i="33"/>
  <c r="C29" i="33"/>
  <c r="C28" i="33"/>
  <c r="C27" i="33"/>
  <c r="E27" i="33"/>
  <c r="E28" i="33"/>
  <c r="E29" i="33"/>
  <c r="E30" i="33"/>
  <c r="D28" i="33"/>
  <c r="D29" i="33"/>
  <c r="D30" i="33"/>
  <c r="D27" i="33"/>
  <c r="I21" i="33"/>
  <c r="I22" i="33"/>
  <c r="I23" i="33"/>
  <c r="I24" i="33"/>
  <c r="I25" i="33"/>
  <c r="I26" i="33"/>
  <c r="I20" i="33"/>
  <c r="H21" i="33"/>
  <c r="H22" i="33"/>
  <c r="H23" i="33"/>
  <c r="H24" i="33"/>
  <c r="H25" i="33"/>
  <c r="H26" i="33"/>
  <c r="H20" i="33"/>
  <c r="G21" i="33"/>
  <c r="G22" i="33"/>
  <c r="G23" i="33"/>
  <c r="G24" i="33"/>
  <c r="G25" i="33"/>
  <c r="G26" i="33"/>
  <c r="G20" i="33"/>
  <c r="F21" i="33"/>
  <c r="F22" i="33"/>
  <c r="F23" i="33"/>
  <c r="F24" i="33"/>
  <c r="F25" i="33"/>
  <c r="F26" i="33"/>
  <c r="F20" i="33"/>
  <c r="B26" i="33"/>
  <c r="B25" i="33"/>
  <c r="B24" i="33"/>
  <c r="B23" i="33"/>
  <c r="B22" i="33"/>
  <c r="B21" i="33"/>
  <c r="B20" i="33"/>
  <c r="C26" i="33"/>
  <c r="C25" i="33"/>
  <c r="C24" i="33"/>
  <c r="C23" i="33"/>
  <c r="C22" i="33"/>
  <c r="C21" i="33"/>
  <c r="C20" i="33"/>
  <c r="E20" i="33"/>
  <c r="E21" i="33"/>
  <c r="E22" i="33"/>
  <c r="E23" i="33"/>
  <c r="E24" i="33"/>
  <c r="E25" i="33"/>
  <c r="E26" i="33"/>
  <c r="D21" i="33"/>
  <c r="D22" i="33"/>
  <c r="D23" i="33"/>
  <c r="D24" i="33"/>
  <c r="D25" i="33"/>
  <c r="D26" i="33"/>
  <c r="D20" i="33"/>
  <c r="I18" i="33"/>
  <c r="I19" i="33"/>
  <c r="I17" i="33"/>
  <c r="H19" i="33"/>
  <c r="H18" i="33"/>
  <c r="H17" i="33"/>
  <c r="G18" i="33"/>
  <c r="G19" i="33"/>
  <c r="G17" i="33"/>
  <c r="F19" i="33"/>
  <c r="F18" i="33"/>
  <c r="F17" i="33"/>
  <c r="B19" i="33"/>
  <c r="B18" i="33"/>
  <c r="B17" i="33"/>
  <c r="C19" i="33"/>
  <c r="C18" i="33"/>
  <c r="C17" i="33"/>
  <c r="E17" i="33"/>
  <c r="E18" i="33"/>
  <c r="E19" i="33"/>
  <c r="D18" i="33"/>
  <c r="D19" i="33"/>
  <c r="D17" i="33"/>
  <c r="I13" i="33"/>
  <c r="I14" i="33"/>
  <c r="I15" i="33"/>
  <c r="I16" i="33"/>
  <c r="I12" i="33"/>
  <c r="H15" i="33"/>
  <c r="H16" i="33"/>
  <c r="H14" i="33"/>
  <c r="H13" i="33"/>
  <c r="H12" i="33"/>
  <c r="G16" i="33"/>
  <c r="G15" i="33"/>
  <c r="G14" i="33"/>
  <c r="G13" i="33"/>
  <c r="G12" i="33"/>
  <c r="F16" i="33"/>
  <c r="F15" i="33"/>
  <c r="F14" i="33"/>
  <c r="F13" i="33"/>
  <c r="F12" i="33"/>
  <c r="E16" i="33"/>
  <c r="E15" i="33"/>
  <c r="E14" i="33"/>
  <c r="E13" i="33"/>
  <c r="E12" i="33"/>
  <c r="C16" i="33"/>
  <c r="C15" i="33"/>
  <c r="C14" i="33"/>
  <c r="C13" i="33"/>
  <c r="C12" i="33"/>
  <c r="B16" i="33"/>
  <c r="B15" i="33"/>
  <c r="B14" i="33"/>
  <c r="B13" i="33"/>
  <c r="B12" i="33"/>
  <c r="D16" i="33"/>
  <c r="D15" i="33"/>
  <c r="D14" i="33"/>
  <c r="D13" i="33"/>
  <c r="D12" i="33"/>
  <c r="I11" i="33"/>
  <c r="H11" i="33"/>
  <c r="G11" i="33"/>
  <c r="I10" i="33"/>
  <c r="H10" i="33"/>
  <c r="G10" i="33"/>
  <c r="F10" i="33"/>
  <c r="B11" i="33"/>
  <c r="C11" i="33"/>
  <c r="D11" i="33"/>
  <c r="E11" i="33"/>
  <c r="E10" i="33"/>
  <c r="D10" i="33"/>
  <c r="C10" i="33"/>
  <c r="B10" i="33"/>
  <c r="I9" i="33"/>
  <c r="H9" i="33"/>
  <c r="G9" i="33"/>
  <c r="F9" i="33"/>
  <c r="E9" i="33"/>
  <c r="D9" i="33"/>
  <c r="C9" i="33"/>
  <c r="B9" i="33"/>
  <c r="C8" i="33"/>
  <c r="C7" i="33"/>
  <c r="C6" i="33"/>
  <c r="C5" i="33"/>
  <c r="C4" i="33"/>
  <c r="C3" i="33"/>
  <c r="C2" i="33"/>
  <c r="B8" i="33"/>
  <c r="B7" i="33"/>
  <c r="B6" i="33"/>
  <c r="B5" i="33"/>
  <c r="B4" i="33"/>
  <c r="B3" i="33"/>
  <c r="B2" i="33"/>
  <c r="I8" i="33"/>
  <c r="I7" i="33"/>
  <c r="I6" i="33"/>
  <c r="I5" i="33"/>
  <c r="I4" i="33"/>
  <c r="I3" i="33"/>
  <c r="I2" i="33"/>
  <c r="H8" i="33"/>
  <c r="H7" i="33"/>
  <c r="H6" i="33"/>
  <c r="H5" i="33"/>
  <c r="H4" i="33"/>
  <c r="H3" i="33"/>
  <c r="H2" i="33"/>
  <c r="G8" i="33"/>
  <c r="G7" i="33"/>
  <c r="G6" i="33"/>
  <c r="G5" i="33"/>
  <c r="G4" i="33"/>
  <c r="G3" i="33"/>
  <c r="G2" i="33"/>
  <c r="F8" i="33"/>
  <c r="F7" i="33"/>
  <c r="F6" i="33"/>
  <c r="F5" i="33"/>
  <c r="F4" i="33"/>
  <c r="F2" i="33"/>
  <c r="E7" i="33"/>
  <c r="E8" i="33"/>
  <c r="E6" i="33"/>
  <c r="D7" i="33"/>
  <c r="D8" i="33"/>
  <c r="D6" i="33"/>
  <c r="E5" i="33"/>
  <c r="E4" i="33"/>
  <c r="E3" i="33"/>
  <c r="E2" i="33"/>
  <c r="D5" i="33"/>
  <c r="D3" i="33"/>
  <c r="D4" i="33"/>
  <c r="D2" i="33"/>
  <c r="C5" i="32"/>
  <c r="F5" i="32" s="1"/>
  <c r="C8" i="32"/>
  <c r="F8" i="32" s="1"/>
  <c r="C9" i="32"/>
  <c r="C12" i="32"/>
  <c r="F12" i="32" s="1"/>
  <c r="C11" i="32"/>
  <c r="C16" i="32"/>
  <c r="F16" i="32" s="1"/>
  <c r="G17" i="32" s="1"/>
  <c r="C7" i="27" s="1"/>
  <c r="C21" i="32"/>
  <c r="F21" i="32" s="1"/>
  <c r="C25" i="32"/>
  <c r="F25" i="32" s="1"/>
  <c r="C26" i="32"/>
  <c r="F26" i="32" s="1"/>
  <c r="C27" i="32"/>
  <c r="F27" i="32" s="1"/>
  <c r="C28" i="32"/>
  <c r="F28" i="32" s="1"/>
  <c r="C24" i="32"/>
  <c r="C33" i="32"/>
  <c r="C34" i="32"/>
  <c r="C32" i="32"/>
  <c r="F32" i="32" s="1"/>
  <c r="C47" i="32"/>
  <c r="F47" i="32" s="1"/>
  <c r="C48" i="32"/>
  <c r="F48" i="32" s="1"/>
  <c r="C49" i="32"/>
  <c r="F49" i="32" s="1"/>
  <c r="C46" i="32"/>
  <c r="C39" i="32"/>
  <c r="C40" i="32"/>
  <c r="F40" i="32" s="1"/>
  <c r="C41" i="32"/>
  <c r="C42" i="32"/>
  <c r="C43" i="32"/>
  <c r="C44" i="32"/>
  <c r="C38" i="32"/>
  <c r="E46" i="32"/>
  <c r="E39" i="32"/>
  <c r="E40" i="32"/>
  <c r="E41" i="32"/>
  <c r="E42" i="32"/>
  <c r="E43" i="32"/>
  <c r="E44" i="32"/>
  <c r="E38" i="32"/>
  <c r="E34" i="32"/>
  <c r="E33" i="32"/>
  <c r="E24" i="32"/>
  <c r="E22" i="32"/>
  <c r="E6" i="32"/>
  <c r="E11" i="32"/>
  <c r="E9" i="32"/>
  <c r="F43" i="32"/>
  <c r="F42" i="32"/>
  <c r="F39" i="32"/>
  <c r="F49" i="31"/>
  <c r="F48" i="31"/>
  <c r="F47" i="31"/>
  <c r="F46" i="31"/>
  <c r="F44" i="31"/>
  <c r="F43" i="31"/>
  <c r="F42" i="31"/>
  <c r="F41" i="31"/>
  <c r="F40" i="31"/>
  <c r="F39" i="31"/>
  <c r="F38" i="31"/>
  <c r="F34" i="31"/>
  <c r="F33" i="31"/>
  <c r="F32" i="31"/>
  <c r="G35" i="31" s="1"/>
  <c r="E6" i="27" s="1"/>
  <c r="F28" i="31"/>
  <c r="F27" i="31"/>
  <c r="F26" i="31"/>
  <c r="F25" i="31"/>
  <c r="F24" i="31"/>
  <c r="F22" i="31"/>
  <c r="F21" i="31"/>
  <c r="F16" i="31"/>
  <c r="G17" i="31" s="1"/>
  <c r="C6" i="27" s="1"/>
  <c r="F12" i="31"/>
  <c r="F11" i="31"/>
  <c r="F9" i="31"/>
  <c r="F8" i="31"/>
  <c r="F6" i="31"/>
  <c r="F5" i="31"/>
  <c r="F49" i="30"/>
  <c r="F48" i="30"/>
  <c r="F47" i="30"/>
  <c r="F46" i="30"/>
  <c r="F44" i="30"/>
  <c r="F43" i="30"/>
  <c r="F42" i="30"/>
  <c r="F41" i="30"/>
  <c r="F40" i="30"/>
  <c r="F39" i="30"/>
  <c r="F38" i="30"/>
  <c r="F34" i="30"/>
  <c r="F33" i="30"/>
  <c r="F32" i="30"/>
  <c r="F28" i="30"/>
  <c r="F27" i="30"/>
  <c r="F26" i="30"/>
  <c r="F25" i="30"/>
  <c r="F24" i="30"/>
  <c r="F22" i="30"/>
  <c r="F21" i="30"/>
  <c r="F16" i="30"/>
  <c r="G17" i="30" s="1"/>
  <c r="C5" i="27" s="1"/>
  <c r="F12" i="30"/>
  <c r="F11" i="30"/>
  <c r="F9" i="30"/>
  <c r="F8" i="30"/>
  <c r="F6" i="30"/>
  <c r="F5" i="30"/>
  <c r="F49" i="29"/>
  <c r="F48" i="29"/>
  <c r="F47" i="29"/>
  <c r="F46" i="29"/>
  <c r="F44" i="29"/>
  <c r="F43" i="29"/>
  <c r="F42" i="29"/>
  <c r="F41" i="29"/>
  <c r="F40" i="29"/>
  <c r="F39" i="29"/>
  <c r="F38" i="29"/>
  <c r="F34" i="29"/>
  <c r="F33" i="29"/>
  <c r="F32" i="29"/>
  <c r="F28" i="29"/>
  <c r="F27" i="29"/>
  <c r="F26" i="29"/>
  <c r="F25" i="29"/>
  <c r="F24" i="29"/>
  <c r="F22" i="29"/>
  <c r="F21" i="29"/>
  <c r="F16" i="29"/>
  <c r="G17" i="29" s="1"/>
  <c r="C4" i="27" s="1"/>
  <c r="F12" i="29"/>
  <c r="F11" i="29"/>
  <c r="F9" i="29"/>
  <c r="F8" i="29"/>
  <c r="F6" i="29"/>
  <c r="F5" i="29"/>
  <c r="F49" i="28"/>
  <c r="F48" i="28"/>
  <c r="F47" i="28"/>
  <c r="F46" i="28"/>
  <c r="F44" i="28"/>
  <c r="F43" i="28"/>
  <c r="F42" i="28"/>
  <c r="F41" i="28"/>
  <c r="F40" i="28"/>
  <c r="F39" i="28"/>
  <c r="F38" i="28"/>
  <c r="F34" i="28"/>
  <c r="F33" i="28"/>
  <c r="F32" i="28"/>
  <c r="G35" i="28" s="1"/>
  <c r="E3" i="27" s="1"/>
  <c r="F28" i="28"/>
  <c r="F27" i="28"/>
  <c r="F26" i="28"/>
  <c r="F25" i="28"/>
  <c r="F24" i="28"/>
  <c r="F22" i="28"/>
  <c r="F21" i="28"/>
  <c r="F16" i="28"/>
  <c r="G17" i="28" s="1"/>
  <c r="C3" i="27" s="1"/>
  <c r="F12" i="28"/>
  <c r="F11" i="28"/>
  <c r="F9" i="28"/>
  <c r="F8" i="28"/>
  <c r="F6" i="28"/>
  <c r="F5" i="28"/>
  <c r="F50" i="3"/>
  <c r="F49" i="3"/>
  <c r="F48" i="3"/>
  <c r="F47" i="3"/>
  <c r="F40" i="3"/>
  <c r="F41" i="3"/>
  <c r="F42" i="3"/>
  <c r="F43" i="3"/>
  <c r="F44" i="3"/>
  <c r="F45" i="3"/>
  <c r="F39" i="3"/>
  <c r="F35" i="3"/>
  <c r="F34" i="3"/>
  <c r="F33" i="3"/>
  <c r="F27" i="3"/>
  <c r="F28" i="3"/>
  <c r="F29" i="3"/>
  <c r="F26" i="3"/>
  <c r="F25" i="3"/>
  <c r="F23" i="3"/>
  <c r="F22" i="3"/>
  <c r="F17" i="3"/>
  <c r="F13" i="3"/>
  <c r="F12" i="3"/>
  <c r="F11" i="3"/>
  <c r="F9" i="3"/>
  <c r="F8" i="3"/>
  <c r="F6" i="3"/>
  <c r="F5" i="3"/>
  <c r="G50" i="31" l="1"/>
  <c r="F6" i="27" s="1"/>
  <c r="G29" i="29"/>
  <c r="D4" i="27" s="1"/>
  <c r="F41" i="32"/>
  <c r="G29" i="31"/>
  <c r="D6" i="27" s="1"/>
  <c r="F44" i="32"/>
  <c r="G13" i="31"/>
  <c r="G50" i="30"/>
  <c r="F5" i="27" s="1"/>
  <c r="G35" i="30"/>
  <c r="E5" i="27" s="1"/>
  <c r="G13" i="30"/>
  <c r="G29" i="30"/>
  <c r="D5" i="27" s="1"/>
  <c r="G13" i="29"/>
  <c r="B4" i="27" s="1"/>
  <c r="G35" i="29"/>
  <c r="E4" i="27" s="1"/>
  <c r="G50" i="29"/>
  <c r="F4" i="27" s="1"/>
  <c r="F6" i="32"/>
  <c r="F9" i="32"/>
  <c r="F11" i="32"/>
  <c r="F22" i="32"/>
  <c r="F24" i="32"/>
  <c r="F33" i="32"/>
  <c r="F34" i="32"/>
  <c r="F46" i="32"/>
  <c r="F38" i="32"/>
  <c r="G29" i="28"/>
  <c r="D3" i="27" s="1"/>
  <c r="G13" i="28"/>
  <c r="B3" i="27" s="1"/>
  <c r="G50" i="28"/>
  <c r="F3" i="27" s="1"/>
  <c r="G52" i="31" l="1"/>
  <c r="B6" i="27"/>
  <c r="G35" i="32"/>
  <c r="E7" i="27" s="1"/>
  <c r="G52" i="30"/>
  <c r="B5" i="27"/>
  <c r="G52" i="29"/>
  <c r="G13" i="32"/>
  <c r="B7" i="27" s="1"/>
  <c r="G29" i="32"/>
  <c r="D7" i="27" s="1"/>
  <c r="G50" i="32"/>
  <c r="F7" i="27" s="1"/>
  <c r="G52" i="28"/>
  <c r="G51" i="3"/>
  <c r="F2" i="27" s="1"/>
  <c r="G52" i="32" l="1"/>
  <c r="G36" i="3"/>
  <c r="E2" i="27" s="1"/>
  <c r="G30" i="3"/>
  <c r="D2" i="27" s="1"/>
  <c r="G18" i="3"/>
  <c r="C2" i="27" s="1"/>
  <c r="G14" i="3" l="1"/>
  <c r="G53" i="3" l="1"/>
  <c r="B2" i="27"/>
  <c r="G2" i="27" s="1"/>
  <c r="G4" i="27" l="1"/>
  <c r="D8" i="27" l="1"/>
  <c r="G5" i="27"/>
  <c r="E8" i="27"/>
  <c r="C8" i="27"/>
  <c r="F8" i="27"/>
  <c r="G7" i="27" l="1"/>
  <c r="G6" i="27"/>
  <c r="B8" i="27" l="1"/>
  <c r="G3" i="27"/>
  <c r="G8" i="27" s="1"/>
</calcChain>
</file>

<file path=xl/sharedStrings.xml><?xml version="1.0" encoding="utf-8"?>
<sst xmlns="http://schemas.openxmlformats.org/spreadsheetml/2006/main" count="915" uniqueCount="76">
  <si>
    <t>JAAC NATIONAL CONTRACT
BASE YEAR</t>
  </si>
  <si>
    <t>TRANSPORTATION</t>
  </si>
  <si>
    <t>CLIN</t>
  </si>
  <si>
    <t>DESCRIPTION</t>
  </si>
  <si>
    <t>EA</t>
  </si>
  <si>
    <t>HR</t>
  </si>
  <si>
    <r>
      <rPr>
        <sz val="10"/>
        <rFont val="Calibri"/>
        <family val="2"/>
      </rPr>
      <t>Initial Relocation of Assets - N/A INCUMBENT AWARD</t>
    </r>
  </si>
  <si>
    <t>Packaging Services</t>
  </si>
  <si>
    <t>SOC</t>
  </si>
  <si>
    <t>TRAVEL</t>
  </si>
  <si>
    <t>Travel</t>
  </si>
  <si>
    <t>APPRAISALS SERVICES</t>
  </si>
  <si>
    <t>Legal and Court Testimony</t>
  </si>
  <si>
    <t>Diamond and Gemstone Certification</t>
  </si>
  <si>
    <t>Consultation Services</t>
  </si>
  <si>
    <t>System Charges</t>
  </si>
  <si>
    <t>Miscellaneous Expenses</t>
  </si>
  <si>
    <t>STORAGE</t>
  </si>
  <si>
    <t>Alternate Storage Location</t>
  </si>
  <si>
    <t>Conditioning Services</t>
  </si>
  <si>
    <t>Inventorying Services</t>
  </si>
  <si>
    <t>DISPOSAL </t>
  </si>
  <si>
    <t>Commission Online Auction $0-$25,000</t>
  </si>
  <si>
    <t>Commission Online Auction $25,001-$100,000</t>
  </si>
  <si>
    <t>Commission Online Auction $100,001+</t>
  </si>
  <si>
    <t>Commission Live Auction $0-$25,000</t>
  </si>
  <si>
    <t>Commission Live Auction $25,001-$100,000</t>
  </si>
  <si>
    <t>Commission Live Auction $100,001+</t>
  </si>
  <si>
    <t>Smelting</t>
  </si>
  <si>
    <t>Daily Sales Facilitation Fee</t>
  </si>
  <si>
    <t>EFT Fees</t>
  </si>
  <si>
    <t>Live Auction Venue</t>
  </si>
  <si>
    <t>Destruction</t>
  </si>
  <si>
    <t>JAAC NATIONAL CONTRACT
OPTION YEAR 1</t>
  </si>
  <si>
    <t>JAAC NATIONAL CONTRACT
OPTION YEAR 2</t>
  </si>
  <si>
    <t>JAAC NATIONAL CONTRACT
OPTION YEAR 3</t>
  </si>
  <si>
    <t>JAAC NATIONAL CONTRACT
OPTION YEAR 4</t>
  </si>
  <si>
    <t>Total</t>
  </si>
  <si>
    <t>Base Year</t>
  </si>
  <si>
    <t>Option Year 1</t>
  </si>
  <si>
    <t>Option Year 2</t>
  </si>
  <si>
    <t>Option Year 3</t>
  </si>
  <si>
    <t>Option Year 4</t>
  </si>
  <si>
    <t>FAR 52.217-8</t>
  </si>
  <si>
    <t>Unit</t>
  </si>
  <si>
    <t>Unit Price</t>
  </si>
  <si>
    <t>Total Price</t>
  </si>
  <si>
    <t>STO</t>
  </si>
  <si>
    <t>Assets $0 - $5,000</t>
  </si>
  <si>
    <t xml:space="preserve">     Transportation</t>
  </si>
  <si>
    <t xml:space="preserve">     Administrative Fee</t>
  </si>
  <si>
    <t>Fix Fee</t>
  </si>
  <si>
    <t>Assets $5,001 or Greater</t>
  </si>
  <si>
    <t>FFP (TBD)</t>
  </si>
  <si>
    <t>Est. Qty.</t>
  </si>
  <si>
    <t xml:space="preserve">     Apprasal Services</t>
  </si>
  <si>
    <t>Certified Appraisal</t>
  </si>
  <si>
    <t>Est. Total 
Sales Per Year</t>
  </si>
  <si>
    <t>Sales Proceeds</t>
  </si>
  <si>
    <t>ESTIMATED TOTAL PRICE FOR BASE YEAR (CLIN 0001-0025 &amp; 9999):</t>
  </si>
  <si>
    <t>See Statement of Work for full definition of each CLIN/Service.</t>
  </si>
  <si>
    <t>ESTIMATED TOTAL PRICE FOR OPTION YEAR 1 (CLIN 1001-1025):</t>
  </si>
  <si>
    <t>ESTIMATED TOTAL PRICE FOR OPTION YEAR 2 (CLIN 2001-2025):</t>
  </si>
  <si>
    <t>ESTIMATED TOTAL PRICE FOR OPTION YEAR 3 (CLIN 3001-3025):</t>
  </si>
  <si>
    <t>ESTIMATED TOTAL PRICE FOR OPTION YEAR 4 (CLIN 4001-4025):</t>
  </si>
  <si>
    <t>JAAC NATIONAL CONTRACT
52.217-8</t>
  </si>
  <si>
    <t>ESTIMATED TOTAL PRICE FOR 52.217-8 (CLIN 5001-5025):</t>
  </si>
  <si>
    <t>SECTION</t>
  </si>
  <si>
    <t>Year</t>
  </si>
  <si>
    <t>OY1</t>
  </si>
  <si>
    <t>BY</t>
  </si>
  <si>
    <t>Labor - Direct Contractor</t>
  </si>
  <si>
    <t>OY2</t>
  </si>
  <si>
    <t>OY3</t>
  </si>
  <si>
    <t>OY4</t>
  </si>
  <si>
    <t>O-8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</si>
</sst>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"/>
    <numFmt numFmtId="165" formatCode="&quot;$&quot;#,##0.00"/>
  </numFmts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u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theme="1"/>
      <name val="Arial"/>
      <family val="2"/>
    </font>
    <font>
      <sz val="8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7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4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6">
    <xf numFmtId="0" fontId="0" fillId="0" borderId="0" xfId="0" applyAlignment="1">
      <alignment horizontal="left" vertical="top"/>
    </xf>
    <xf numFmtId="44" fontId="2" fillId="3" borderId="12" xfId="1" applyFont="1" applyFill="1" applyBorder="1" applyAlignment="1" applyProtection="1">
      <alignment horizontal="center" vertical="top"/>
      <protection locked="0"/>
    </xf>
    <xf numFmtId="44" fontId="2" fillId="3" borderId="16" xfId="1" applyFont="1" applyFill="1" applyBorder="1" applyAlignment="1" applyProtection="1">
      <alignment horizontal="center" vertical="top"/>
      <protection locked="0"/>
    </xf>
    <xf numFmtId="10" fontId="2" fillId="3" borderId="12" xfId="7" applyNumberFormat="1" applyFont="1" applyFill="1" applyBorder="1" applyAlignment="1" applyProtection="1">
      <alignment horizontal="center" vertical="top"/>
      <protection locked="0"/>
    </xf>
    <xf numFmtId="44" fontId="2" fillId="3" borderId="12" xfId="1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0" fontId="3" fillId="2" borderId="12" xfId="0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left" vertical="top" shrinkToFit="1"/>
    </xf>
    <xf numFmtId="44" fontId="2" fillId="0" borderId="12" xfId="1" applyFont="1" applyBorder="1" applyAlignment="1" applyProtection="1">
      <alignment horizontal="center" vertical="top"/>
    </xf>
    <xf numFmtId="0" fontId="2" fillId="0" borderId="12" xfId="0" applyFont="1" applyBorder="1" applyAlignment="1">
      <alignment horizontal="center" vertical="top"/>
    </xf>
    <xf numFmtId="9" fontId="2" fillId="6" borderId="12" xfId="0" applyNumberFormat="1" applyFont="1" applyFill="1" applyBorder="1" applyAlignment="1">
      <alignment horizontal="center" vertical="top"/>
    </xf>
    <xf numFmtId="9" fontId="2" fillId="0" borderId="12" xfId="0" applyNumberFormat="1" applyFont="1" applyBorder="1" applyAlignment="1">
      <alignment horizontal="center" vertical="top"/>
    </xf>
    <xf numFmtId="44" fontId="2" fillId="0" borderId="12" xfId="0" applyNumberFormat="1" applyFont="1" applyBorder="1" applyAlignment="1">
      <alignment horizontal="center" vertical="top"/>
    </xf>
    <xf numFmtId="164" fontId="5" fillId="0" borderId="12" xfId="0" quotePrefix="1" applyNumberFormat="1" applyFont="1" applyBorder="1" applyAlignment="1">
      <alignment horizontal="left" vertical="top" shrinkToFit="1"/>
    </xf>
    <xf numFmtId="44" fontId="2" fillId="0" borderId="15" xfId="0" applyNumberFormat="1" applyFont="1" applyBorder="1" applyAlignment="1">
      <alignment horizontal="center" vertical="top"/>
    </xf>
    <xf numFmtId="0" fontId="6" fillId="5" borderId="3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left" vertical="top"/>
    </xf>
    <xf numFmtId="44" fontId="2" fillId="5" borderId="12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top" shrinkToFit="1"/>
    </xf>
    <xf numFmtId="44" fontId="2" fillId="0" borderId="15" xfId="1" applyFont="1" applyBorder="1" applyAlignment="1" applyProtection="1">
      <alignment horizontal="left" vertical="top"/>
    </xf>
    <xf numFmtId="0" fontId="2" fillId="0" borderId="15" xfId="0" applyFont="1" applyBorder="1" applyAlignment="1">
      <alignment horizontal="center" vertical="top"/>
    </xf>
    <xf numFmtId="44" fontId="2" fillId="0" borderId="12" xfId="0" applyNumberFormat="1" applyFont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shrinkToFit="1"/>
    </xf>
    <xf numFmtId="44" fontId="2" fillId="0" borderId="15" xfId="1" applyFont="1" applyBorder="1" applyAlignment="1" applyProtection="1">
      <alignment horizontal="center" vertical="top"/>
    </xf>
    <xf numFmtId="9" fontId="2" fillId="0" borderId="15" xfId="0" applyNumberFormat="1" applyFont="1" applyBorder="1" applyAlignment="1">
      <alignment horizontal="center" vertical="top"/>
    </xf>
    <xf numFmtId="44" fontId="2" fillId="0" borderId="15" xfId="0" applyNumberFormat="1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left" vertical="top" shrinkToFit="1"/>
    </xf>
    <xf numFmtId="0" fontId="2" fillId="0" borderId="18" xfId="0" applyFont="1" applyBorder="1" applyAlignment="1">
      <alignment horizontal="left" vertical="top"/>
    </xf>
    <xf numFmtId="0" fontId="2" fillId="0" borderId="18" xfId="0" applyFont="1" applyBorder="1" applyAlignment="1">
      <alignment horizontal="center" vertical="top"/>
    </xf>
    <xf numFmtId="9" fontId="2" fillId="6" borderId="18" xfId="0" applyNumberFormat="1" applyFont="1" applyFill="1" applyBorder="1" applyAlignment="1">
      <alignment horizontal="center" vertical="top"/>
    </xf>
    <xf numFmtId="44" fontId="2" fillId="0" borderId="18" xfId="0" applyNumberFormat="1" applyFont="1" applyBorder="1" applyAlignment="1">
      <alignment horizontal="left" vertical="top"/>
    </xf>
    <xf numFmtId="164" fontId="5" fillId="0" borderId="3" xfId="0" applyNumberFormat="1" applyFont="1" applyBorder="1" applyAlignment="1">
      <alignment horizontal="left" vertical="top" shrinkToFit="1"/>
    </xf>
    <xf numFmtId="0" fontId="2" fillId="0" borderId="16" xfId="0" applyFont="1" applyBorder="1" applyAlignment="1">
      <alignment horizontal="center" vertical="top"/>
    </xf>
    <xf numFmtId="44" fontId="2" fillId="0" borderId="16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 shrinkToFit="1"/>
    </xf>
    <xf numFmtId="44" fontId="2" fillId="0" borderId="12" xfId="1" applyFont="1" applyBorder="1" applyAlignment="1" applyProtection="1">
      <alignment horizontal="left" vertical="top"/>
    </xf>
    <xf numFmtId="0" fontId="6" fillId="5" borderId="2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left" vertical="top" shrinkToFit="1"/>
    </xf>
    <xf numFmtId="165" fontId="2" fillId="0" borderId="12" xfId="0" applyNumberFormat="1" applyFont="1" applyBorder="1" applyAlignment="1">
      <alignment horizontal="center" vertical="top"/>
    </xf>
    <xf numFmtId="164" fontId="5" fillId="0" borderId="9" xfId="0" applyNumberFormat="1" applyFont="1" applyBorder="1" applyAlignment="1">
      <alignment horizontal="left" vertical="top" shrinkToFit="1"/>
    </xf>
    <xf numFmtId="0" fontId="6" fillId="5" borderId="12" xfId="0" applyFont="1" applyFill="1" applyBorder="1" applyAlignment="1">
      <alignment horizontal="left" vertical="top" wrapText="1"/>
    </xf>
    <xf numFmtId="165" fontId="2" fillId="0" borderId="0" xfId="0" applyNumberFormat="1" applyFont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44" fontId="12" fillId="0" borderId="10" xfId="1" applyFont="1" applyBorder="1" applyAlignment="1" applyProtection="1">
      <alignment horizontal="left" vertical="top"/>
    </xf>
    <xf numFmtId="0" fontId="13" fillId="4" borderId="19" xfId="0" applyFont="1" applyFill="1" applyBorder="1"/>
    <xf numFmtId="0" fontId="2" fillId="0" borderId="12" xfId="0" applyFont="1" applyBorder="1" applyAlignment="1">
      <alignment horizontal="left" vertical="top" wrapText="1"/>
    </xf>
    <xf numFmtId="44" fontId="2" fillId="0" borderId="16" xfId="1" applyFont="1" applyBorder="1" applyAlignment="1" applyProtection="1">
      <alignment horizontal="center" vertical="top"/>
    </xf>
    <xf numFmtId="44" fontId="2" fillId="6" borderId="12" xfId="1" applyFont="1" applyFill="1" applyBorder="1" applyAlignment="1" applyProtection="1">
      <alignment horizontal="center" vertical="top"/>
    </xf>
    <xf numFmtId="44" fontId="2" fillId="6" borderId="16" xfId="1" applyFont="1" applyFill="1" applyBorder="1" applyAlignment="1" applyProtection="1">
      <alignment horizontal="center" vertical="top"/>
    </xf>
    <xf numFmtId="10" fontId="2" fillId="6" borderId="12" xfId="7" applyNumberFormat="1" applyFont="1" applyFill="1" applyBorder="1" applyAlignment="1" applyProtection="1">
      <alignment horizontal="center" vertical="top"/>
    </xf>
    <xf numFmtId="44" fontId="2" fillId="6" borderId="12" xfId="1" applyFont="1" applyFill="1" applyBorder="1" applyAlignment="1" applyProtection="1">
      <alignment horizontal="left" vertical="top"/>
    </xf>
    <xf numFmtId="0" fontId="3" fillId="2" borderId="13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/>
    </xf>
    <xf numFmtId="0" fontId="10" fillId="0" borderId="0" xfId="0" applyFont="1"/>
    <xf numFmtId="44" fontId="9" fillId="0" borderId="0" xfId="0" applyNumberFormat="1" applyFont="1"/>
    <xf numFmtId="44" fontId="10" fillId="0" borderId="0" xfId="0" applyNumberFormat="1" applyFont="1"/>
    <xf numFmtId="44" fontId="9" fillId="0" borderId="11" xfId="0" applyNumberFormat="1" applyFont="1" applyBorder="1"/>
    <xf numFmtId="44" fontId="10" fillId="0" borderId="11" xfId="0" applyNumberFormat="1" applyFont="1" applyBorder="1"/>
    <xf numFmtId="8" fontId="10" fillId="0" borderId="0" xfId="0" applyNumberFormat="1" applyFont="1"/>
    <xf numFmtId="44" fontId="2" fillId="0" borderId="12" xfId="1" applyFont="1" applyFill="1" applyBorder="1" applyAlignment="1" applyProtection="1">
      <alignment horizontal="left" vertical="top"/>
    </xf>
    <xf numFmtId="0" fontId="6" fillId="5" borderId="12" xfId="0" applyFont="1" applyFill="1" applyBorder="1" applyAlignment="1">
      <alignment horizontal="center" vertical="top" wrapText="1"/>
    </xf>
    <xf numFmtId="1" fontId="5" fillId="5" borderId="12" xfId="0" applyNumberFormat="1" applyFont="1" applyFill="1" applyBorder="1" applyAlignment="1">
      <alignment horizontal="center" vertical="top" shrinkToFit="1"/>
    </xf>
    <xf numFmtId="164" fontId="5" fillId="0" borderId="13" xfId="0" applyNumberFormat="1" applyFont="1" applyBorder="1" applyAlignment="1">
      <alignment horizontal="center" vertical="top" shrinkToFit="1"/>
    </xf>
    <xf numFmtId="164" fontId="5" fillId="0" borderId="20" xfId="0" applyNumberFormat="1" applyFont="1" applyBorder="1" applyAlignment="1">
      <alignment horizontal="center" vertical="top" shrinkToFit="1"/>
    </xf>
    <xf numFmtId="164" fontId="5" fillId="0" borderId="14" xfId="0" applyNumberFormat="1" applyFont="1" applyBorder="1" applyAlignment="1">
      <alignment horizontal="center" vertical="top" shrinkToFi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horizontal="center" vertical="top"/>
    </xf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0" fontId="0" fillId="6" borderId="12" xfId="0" applyFill="1" applyBorder="1" applyAlignment="1" applyProtection="1">
      <alignment horizontal="center" vertical="top"/>
    </xf>
    <xf numFmtId="1" fontId="0" fillId="6" borderId="12" xfId="0" applyNumberFormat="1" applyFill="1" applyBorder="1" applyAlignment="1" applyProtection="1">
      <alignment horizontal="center" vertical="top"/>
    </xf>
    <xf numFmtId="0" fontId="0" fillId="6" borderId="12" xfId="0" applyFill="1" applyBorder="1" applyAlignment="1" applyProtection="1">
      <alignment horizontal="left" vertical="top"/>
    </xf>
    <xf numFmtId="164" fontId="5" fillId="6" borderId="12" xfId="0" applyNumberFormat="1" applyFont="1" applyFill="1" applyBorder="1" applyAlignment="1" applyProtection="1">
      <alignment horizontal="center" vertical="top" shrinkToFit="1"/>
    </xf>
    <xf numFmtId="44" fontId="0" fillId="6" borderId="12" xfId="0" applyNumberFormat="1" applyFill="1" applyBorder="1" applyAlignment="1" applyProtection="1">
      <alignment horizontal="center" vertical="top"/>
    </xf>
    <xf numFmtId="9" fontId="0" fillId="6" borderId="12" xfId="0" applyNumberFormat="1" applyFill="1" applyBorder="1" applyAlignment="1" applyProtection="1">
      <alignment horizontal="center" vertical="top"/>
    </xf>
    <xf numFmtId="10" fontId="0" fillId="6" borderId="12" xfId="0" applyNumberFormat="1" applyFill="1" applyBorder="1" applyAlignment="1" applyProtection="1">
      <alignment horizontal="center" vertical="top"/>
    </xf>
    <xf numFmtId="1" fontId="0" fillId="6" borderId="12" xfId="0" applyNumberFormat="1" applyFill="1" applyBorder="1" applyAlignment="1" applyProtection="1">
      <alignment horizontal="left" vertical="top"/>
    </xf>
  </cellXfs>
  <cellStyles count="8">
    <cellStyle name="Currency" xfId="1" builtinId="4"/>
    <cellStyle name="Currency 7" xfId="5" xr:uid="{8012FDBF-8ED5-4831-8AA1-2023615737DB}"/>
    <cellStyle name="Normal" xfId="0" builtinId="0"/>
    <cellStyle name="Normal 2" xfId="2" xr:uid="{7CD8752C-17EB-485F-A3BB-948897A55C63}"/>
    <cellStyle name="Normal 2 2 2" xfId="4" xr:uid="{82384ED1-6A02-4301-A21F-6F868AC9D561}"/>
    <cellStyle name="Normal 9" xfId="3" xr:uid="{4391F78D-7388-496F-A3C1-89BA2315E25C}"/>
    <cellStyle name="Percent" xfId="7" builtinId="5"/>
    <cellStyle name="Percent 2" xfId="6" xr:uid="{31DE6592-AA4B-4BA2-9C8C-163B240EF48D}"/>
  </cellStyles>
  <dxfs count="0"/>
  <tableStyles count="0" defaultTableStyle="TableStyleMedium9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4\AFDShared\Asset%20Management\Asset%20Management%20&amp;%20Disposal%20Personal%20Property\Personal%20Property%20Team\Online%20Sales\GSA%20%20FY%202013-2014\Check%20Registe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gister"/>
      <sheetName val="How to use this template"/>
      <sheetName val="Sample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8294-A78E-4EC2-9E1D-E837CCB6EC99}">
  <dimension ref="A1:G8"/>
  <sheetViews>
    <sheetView tabSelected="1" workbookViewId="0"/>
  </sheetViews>
  <sheetFormatPr defaultRowHeight="13.2" x14ac:dyDescent="0.25"/>
  <cols>
    <col min="1" max="1" width="17.44140625" customWidth="1"/>
    <col min="2" max="2" width="19.33203125" customWidth="1"/>
    <col min="3" max="4" width="18.109375" customWidth="1"/>
    <col min="5" max="5" width="22.33203125" customWidth="1"/>
    <col min="6" max="6" width="20.109375" customWidth="1"/>
    <col min="7" max="7" width="19.77734375" customWidth="1"/>
  </cols>
  <sheetData>
    <row r="1" spans="1:7" ht="14.4" x14ac:dyDescent="0.3">
      <c r="A1" s="96" t="s">
        <v>8</v>
      </c>
      <c r="B1" s="69">
        <v>22012</v>
      </c>
      <c r="C1" s="69">
        <v>21016</v>
      </c>
      <c r="D1" s="69">
        <v>25105</v>
      </c>
      <c r="E1" s="69">
        <v>25715</v>
      </c>
      <c r="F1" s="69">
        <v>25226</v>
      </c>
      <c r="G1" s="69" t="s">
        <v>37</v>
      </c>
    </row>
    <row r="2" spans="1:7" ht="14.4" x14ac:dyDescent="0.3">
      <c r="A2" s="70" t="s">
        <v>38</v>
      </c>
      <c r="B2" s="71">
        <f>'Base Year'!G14</f>
        <v>863750</v>
      </c>
      <c r="C2" s="71">
        <f>'Base Year'!G18</f>
        <v>25000</v>
      </c>
      <c r="D2" s="71">
        <f>'Base Year'!G30</f>
        <v>1005000</v>
      </c>
      <c r="E2" s="71">
        <f>'Base Year'!G36</f>
        <v>200000</v>
      </c>
      <c r="F2" s="71">
        <f>'Base Year'!G51</f>
        <v>95000</v>
      </c>
      <c r="G2" s="72">
        <f t="shared" ref="G2:G7" si="0">SUM(B2:F2)</f>
        <v>2188750</v>
      </c>
    </row>
    <row r="3" spans="1:7" ht="14.4" x14ac:dyDescent="0.3">
      <c r="A3" s="70" t="s">
        <v>39</v>
      </c>
      <c r="B3" s="71">
        <f>'Option Year 1'!G13</f>
        <v>481250</v>
      </c>
      <c r="C3" s="71">
        <f>'Option Year 1'!G17</f>
        <v>26000</v>
      </c>
      <c r="D3" s="71">
        <f>'Option Year 1'!G29</f>
        <v>829000</v>
      </c>
      <c r="E3" s="71">
        <f>'Option Year 1'!G35</f>
        <v>207500</v>
      </c>
      <c r="F3" s="71">
        <f>'Option Year 1'!G50</f>
        <v>98150</v>
      </c>
      <c r="G3" s="72">
        <f t="shared" si="0"/>
        <v>1641900</v>
      </c>
    </row>
    <row r="4" spans="1:7" ht="14.4" x14ac:dyDescent="0.3">
      <c r="A4" s="70" t="s">
        <v>40</v>
      </c>
      <c r="B4" s="71">
        <f>'Option Year 2'!G13</f>
        <v>498250</v>
      </c>
      <c r="C4" s="71">
        <f>'Option Year 2'!G17</f>
        <v>27000</v>
      </c>
      <c r="D4" s="71">
        <f>'Option Year 2'!G29</f>
        <v>854250</v>
      </c>
      <c r="E4" s="71">
        <f>'Option Year 2'!G35</f>
        <v>215000</v>
      </c>
      <c r="F4" s="71">
        <f>'Option Year 2'!G50</f>
        <v>101900</v>
      </c>
      <c r="G4" s="72">
        <f t="shared" si="0"/>
        <v>1696400</v>
      </c>
    </row>
    <row r="5" spans="1:7" ht="14.4" x14ac:dyDescent="0.3">
      <c r="A5" s="70" t="s">
        <v>41</v>
      </c>
      <c r="B5" s="71">
        <f>'Option Year 3'!G13</f>
        <v>513250</v>
      </c>
      <c r="C5" s="71">
        <f>'Option Year 3'!G17</f>
        <v>27500</v>
      </c>
      <c r="D5" s="71">
        <f>'Option Year 3'!G29</f>
        <v>883125</v>
      </c>
      <c r="E5" s="71">
        <f>'Option Year 3'!G35</f>
        <v>220000</v>
      </c>
      <c r="F5" s="71">
        <f>'Option Year 3'!G50</f>
        <v>105000</v>
      </c>
      <c r="G5" s="72">
        <f t="shared" si="0"/>
        <v>1748875</v>
      </c>
    </row>
    <row r="6" spans="1:7" ht="14.4" x14ac:dyDescent="0.3">
      <c r="A6" s="70" t="s">
        <v>42</v>
      </c>
      <c r="B6" s="71">
        <f>'Option Year 4'!G13</f>
        <v>532750</v>
      </c>
      <c r="C6" s="71">
        <f>'Option Year 4'!G17</f>
        <v>28500</v>
      </c>
      <c r="D6" s="71">
        <f>'Option Year 4'!G29</f>
        <v>909500</v>
      </c>
      <c r="E6" s="71">
        <f>'Option Year 4'!G35</f>
        <v>230000</v>
      </c>
      <c r="F6" s="71">
        <f>'Option Year 4'!G50</f>
        <v>108400</v>
      </c>
      <c r="G6" s="72">
        <f t="shared" si="0"/>
        <v>1809150</v>
      </c>
    </row>
    <row r="7" spans="1:7" ht="15" thickBot="1" x14ac:dyDescent="0.35">
      <c r="A7" s="97" t="s">
        <v>43</v>
      </c>
      <c r="B7" s="73">
        <f>'52.217-8'!G13</f>
        <v>266375</v>
      </c>
      <c r="C7" s="73">
        <f>'52.217-8'!G17</f>
        <v>14250</v>
      </c>
      <c r="D7" s="73">
        <f>'52.217-8'!G29</f>
        <v>454750</v>
      </c>
      <c r="E7" s="73">
        <f>'52.217-8'!G35</f>
        <v>115000</v>
      </c>
      <c r="F7" s="73">
        <f>'52.217-8'!G50</f>
        <v>54200</v>
      </c>
      <c r="G7" s="74">
        <f t="shared" si="0"/>
        <v>904575</v>
      </c>
    </row>
    <row r="8" spans="1:7" ht="15" thickTop="1" x14ac:dyDescent="0.3">
      <c r="A8" s="70" t="s">
        <v>37</v>
      </c>
      <c r="B8" s="75">
        <f>SUM(B2:B7)</f>
        <v>3155625</v>
      </c>
      <c r="C8" s="75">
        <f t="shared" ref="C8:G8" si="1">SUM(C2:C7)</f>
        <v>148250</v>
      </c>
      <c r="D8" s="75">
        <f t="shared" si="1"/>
        <v>4935625</v>
      </c>
      <c r="E8" s="75">
        <f t="shared" si="1"/>
        <v>1187500</v>
      </c>
      <c r="F8" s="72">
        <f>SUM(F2:F7)</f>
        <v>562650</v>
      </c>
      <c r="G8" s="75">
        <f t="shared" si="1"/>
        <v>9989650</v>
      </c>
    </row>
  </sheetData>
  <sheetProtection algorithmName="SHA-512" hashValue="Nc0yFhBC9Xiyl15gxoU2L60V7QXxri4s50xY1dqRqR5gxIBLdDklG3Qrh7nR4WE3X2hDM1+hSvsAhLlOh2Rrpg==" saltValue="CyWzHa0REEAPYV2+TwI6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B6F1-F264-4A1A-98A0-788617BE1153}">
  <sheetPr>
    <pageSetUpPr fitToPage="1"/>
  </sheetPr>
  <dimension ref="A1:G55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bestFit="1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0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v>275000</v>
      </c>
      <c r="D5" s="9" t="s">
        <v>47</v>
      </c>
      <c r="E5" s="9" t="s">
        <v>53</v>
      </c>
      <c r="F5" s="8">
        <f>ROUND(C5,2)</f>
        <v>275000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v>0.05</v>
      </c>
      <c r="F6" s="8">
        <f>ROUND(C5*E6,2)</f>
        <v>13750</v>
      </c>
    </row>
    <row r="7" spans="1:7" ht="13.8" x14ac:dyDescent="0.25">
      <c r="A7" s="7">
        <v>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v>125000</v>
      </c>
      <c r="D8" s="9" t="s">
        <v>47</v>
      </c>
      <c r="E8" s="9" t="s">
        <v>53</v>
      </c>
      <c r="F8" s="12">
        <f>ROUND(C8,2)</f>
        <v>125000</v>
      </c>
    </row>
    <row r="9" spans="1:7" ht="13.8" x14ac:dyDescent="0.25">
      <c r="A9" s="7"/>
      <c r="B9" s="58" t="s">
        <v>50</v>
      </c>
      <c r="C9" s="9">
        <v>51</v>
      </c>
      <c r="D9" s="9" t="s">
        <v>4</v>
      </c>
      <c r="E9" s="1"/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3</v>
      </c>
      <c r="B11" s="59" t="s">
        <v>71</v>
      </c>
      <c r="C11" s="9">
        <v>50</v>
      </c>
      <c r="D11" s="9" t="s">
        <v>5</v>
      </c>
      <c r="E11" s="1"/>
      <c r="F11" s="8">
        <f>ROUND(C11*E11,2)</f>
        <v>0</v>
      </c>
    </row>
    <row r="12" spans="1:7" ht="13.8" x14ac:dyDescent="0.25">
      <c r="A12" s="7">
        <v>4</v>
      </c>
      <c r="B12" s="58" t="s">
        <v>7</v>
      </c>
      <c r="C12" s="8">
        <v>50000</v>
      </c>
      <c r="D12" s="9" t="s">
        <v>47</v>
      </c>
      <c r="E12" s="9" t="s">
        <v>53</v>
      </c>
      <c r="F12" s="12">
        <f>ROUND(C12,2)</f>
        <v>50000</v>
      </c>
    </row>
    <row r="13" spans="1:7" ht="13.8" x14ac:dyDescent="0.25">
      <c r="A13" s="13">
        <v>9999</v>
      </c>
      <c r="B13" s="48" t="s">
        <v>6</v>
      </c>
      <c r="C13" s="8">
        <v>400000</v>
      </c>
      <c r="D13" s="9" t="s">
        <v>47</v>
      </c>
      <c r="E13" s="9" t="s">
        <v>53</v>
      </c>
      <c r="F13" s="14">
        <f>ROUND(C13,2)</f>
        <v>400000</v>
      </c>
    </row>
    <row r="14" spans="1:7" ht="13.8" x14ac:dyDescent="0.25">
      <c r="A14" s="15" t="s">
        <v>8</v>
      </c>
      <c r="B14" s="78">
        <v>22012</v>
      </c>
      <c r="C14" s="78"/>
      <c r="D14" s="78"/>
      <c r="E14" s="78"/>
      <c r="F14" s="16"/>
      <c r="G14" s="17">
        <f>SUM(F4:F13)</f>
        <v>863750</v>
      </c>
    </row>
    <row r="15" spans="1:7" ht="15.75" customHeight="1" x14ac:dyDescent="0.25">
      <c r="A15" s="85" t="s">
        <v>9</v>
      </c>
      <c r="B15" s="86"/>
    </row>
    <row r="16" spans="1:7" ht="21" customHeight="1" x14ac:dyDescent="0.25">
      <c r="A16" s="18" t="s">
        <v>2</v>
      </c>
      <c r="B16" s="60" t="s">
        <v>3</v>
      </c>
      <c r="C16" s="6" t="s">
        <v>54</v>
      </c>
      <c r="D16" s="6" t="s">
        <v>44</v>
      </c>
      <c r="E16" s="6" t="s">
        <v>45</v>
      </c>
      <c r="F16" s="6" t="s">
        <v>46</v>
      </c>
    </row>
    <row r="17" spans="1:7" ht="12.75" customHeight="1" x14ac:dyDescent="0.25">
      <c r="A17" s="19">
        <v>5</v>
      </c>
      <c r="B17" s="61" t="s">
        <v>10</v>
      </c>
      <c r="C17" s="20">
        <v>25000</v>
      </c>
      <c r="D17" s="21" t="s">
        <v>47</v>
      </c>
      <c r="E17" s="21" t="s">
        <v>53</v>
      </c>
      <c r="F17" s="22">
        <f>ROUND(C17,2)</f>
        <v>25000</v>
      </c>
    </row>
    <row r="18" spans="1:7" ht="13.8" x14ac:dyDescent="0.25">
      <c r="A18" s="23" t="s">
        <v>8</v>
      </c>
      <c r="B18" s="78">
        <v>21016</v>
      </c>
      <c r="C18" s="78"/>
      <c r="D18" s="78"/>
      <c r="E18" s="78"/>
      <c r="F18" s="16"/>
      <c r="G18" s="17">
        <f>F17</f>
        <v>25000</v>
      </c>
    </row>
    <row r="19" spans="1:7" ht="19.5" customHeight="1" x14ac:dyDescent="0.25">
      <c r="A19" s="89" t="s">
        <v>11</v>
      </c>
      <c r="B19" s="87"/>
    </row>
    <row r="20" spans="1:7" ht="26.25" customHeight="1" x14ac:dyDescent="0.25">
      <c r="A20" s="18" t="s">
        <v>2</v>
      </c>
      <c r="B20" s="62" t="s">
        <v>3</v>
      </c>
      <c r="C20" s="6" t="s">
        <v>54</v>
      </c>
      <c r="D20" s="6" t="s">
        <v>44</v>
      </c>
      <c r="E20" s="6" t="s">
        <v>45</v>
      </c>
      <c r="F20" s="6" t="s">
        <v>46</v>
      </c>
    </row>
    <row r="21" spans="1:7" ht="13.8" x14ac:dyDescent="0.25">
      <c r="A21" s="24">
        <v>6</v>
      </c>
      <c r="B21" s="63" t="s">
        <v>56</v>
      </c>
      <c r="C21" s="25"/>
      <c r="D21" s="21"/>
      <c r="E21" s="26"/>
      <c r="F21" s="27"/>
    </row>
    <row r="22" spans="1:7" ht="13.8" x14ac:dyDescent="0.25">
      <c r="A22" s="7"/>
      <c r="B22" s="64" t="s">
        <v>55</v>
      </c>
      <c r="C22" s="8">
        <v>500000</v>
      </c>
      <c r="D22" s="9" t="s">
        <v>47</v>
      </c>
      <c r="E22" s="11" t="s">
        <v>53</v>
      </c>
      <c r="F22" s="22">
        <f>ROUND(C22,2)</f>
        <v>500000</v>
      </c>
    </row>
    <row r="23" spans="1:7" ht="13.8" x14ac:dyDescent="0.25">
      <c r="A23" s="28"/>
      <c r="B23" s="65" t="s">
        <v>50</v>
      </c>
      <c r="C23" s="29"/>
      <c r="D23" s="30" t="s">
        <v>51</v>
      </c>
      <c r="E23" s="31">
        <v>0.05</v>
      </c>
      <c r="F23" s="32">
        <f>ROUND(C22*E23,2)</f>
        <v>25000</v>
      </c>
    </row>
    <row r="24" spans="1:7" ht="13.8" x14ac:dyDescent="0.25">
      <c r="A24" s="79"/>
      <c r="B24" s="80"/>
      <c r="C24" s="80"/>
      <c r="D24" s="80"/>
      <c r="E24" s="80"/>
      <c r="F24" s="81"/>
    </row>
    <row r="25" spans="1:7" ht="13.8" x14ac:dyDescent="0.25">
      <c r="A25" s="33">
        <v>7</v>
      </c>
      <c r="B25" s="66" t="s">
        <v>12</v>
      </c>
      <c r="C25" s="34">
        <v>50</v>
      </c>
      <c r="D25" s="34" t="s">
        <v>5</v>
      </c>
      <c r="E25" s="2"/>
      <c r="F25" s="35">
        <f>ROUND(C25*E25,2)</f>
        <v>0</v>
      </c>
    </row>
    <row r="26" spans="1:7" ht="13.8" x14ac:dyDescent="0.25">
      <c r="A26" s="36">
        <v>8</v>
      </c>
      <c r="B26" s="67" t="s">
        <v>13</v>
      </c>
      <c r="C26" s="37">
        <v>15000</v>
      </c>
      <c r="D26" s="9" t="s">
        <v>47</v>
      </c>
      <c r="E26" s="9" t="s">
        <v>53</v>
      </c>
      <c r="F26" s="22">
        <f>ROUND(C26,2)</f>
        <v>15000</v>
      </c>
    </row>
    <row r="27" spans="1:7" ht="13.8" x14ac:dyDescent="0.25">
      <c r="A27" s="36">
        <v>9</v>
      </c>
      <c r="B27" s="67" t="s">
        <v>14</v>
      </c>
      <c r="C27" s="37">
        <v>50000</v>
      </c>
      <c r="D27" s="9" t="s">
        <v>47</v>
      </c>
      <c r="E27" s="9" t="s">
        <v>53</v>
      </c>
      <c r="F27" s="22">
        <f t="shared" ref="F27:F29" si="0">ROUND(C27,2)</f>
        <v>50000</v>
      </c>
    </row>
    <row r="28" spans="1:7" ht="13.8" x14ac:dyDescent="0.25">
      <c r="A28" s="36">
        <v>10</v>
      </c>
      <c r="B28" s="67" t="s">
        <v>15</v>
      </c>
      <c r="C28" s="37">
        <v>400000</v>
      </c>
      <c r="D28" s="9" t="s">
        <v>47</v>
      </c>
      <c r="E28" s="9" t="s">
        <v>53</v>
      </c>
      <c r="F28" s="22">
        <f t="shared" si="0"/>
        <v>400000</v>
      </c>
    </row>
    <row r="29" spans="1:7" ht="15" customHeight="1" x14ac:dyDescent="0.25">
      <c r="A29" s="36">
        <v>11</v>
      </c>
      <c r="B29" s="68" t="s">
        <v>16</v>
      </c>
      <c r="C29" s="20">
        <v>15000</v>
      </c>
      <c r="D29" s="21" t="s">
        <v>47</v>
      </c>
      <c r="E29" s="21" t="s">
        <v>53</v>
      </c>
      <c r="F29" s="22">
        <f t="shared" si="0"/>
        <v>15000</v>
      </c>
    </row>
    <row r="30" spans="1:7" ht="13.8" x14ac:dyDescent="0.25">
      <c r="A30" s="38" t="s">
        <v>8</v>
      </c>
      <c r="B30" s="77">
        <v>25105</v>
      </c>
      <c r="C30" s="77"/>
      <c r="D30" s="77"/>
      <c r="E30" s="77"/>
      <c r="F30" s="16"/>
      <c r="G30" s="17">
        <f>SUM(F21:F29)</f>
        <v>1005000</v>
      </c>
    </row>
    <row r="31" spans="1:7" ht="18.75" customHeight="1" x14ac:dyDescent="0.25">
      <c r="A31" s="87" t="s">
        <v>17</v>
      </c>
      <c r="B31" s="88"/>
    </row>
    <row r="32" spans="1:7" ht="30" customHeight="1" x14ac:dyDescent="0.25">
      <c r="A32" s="39" t="s">
        <v>2</v>
      </c>
      <c r="B32" s="62" t="s">
        <v>3</v>
      </c>
      <c r="C32" s="6" t="s">
        <v>54</v>
      </c>
      <c r="D32" s="6" t="s">
        <v>44</v>
      </c>
      <c r="E32" s="6" t="s">
        <v>45</v>
      </c>
      <c r="F32" s="6" t="s">
        <v>46</v>
      </c>
    </row>
    <row r="33" spans="1:7" ht="12.75" customHeight="1" x14ac:dyDescent="0.25">
      <c r="A33" s="19">
        <v>12</v>
      </c>
      <c r="B33" s="67" t="s">
        <v>18</v>
      </c>
      <c r="C33" s="37">
        <v>200000</v>
      </c>
      <c r="D33" s="9" t="s">
        <v>47</v>
      </c>
      <c r="E33" s="9" t="s">
        <v>53</v>
      </c>
      <c r="F33" s="37">
        <f>ROUND(C33,2)</f>
        <v>200000</v>
      </c>
    </row>
    <row r="34" spans="1:7" ht="13.8" x14ac:dyDescent="0.25">
      <c r="A34" s="19">
        <v>13</v>
      </c>
      <c r="B34" s="67" t="s">
        <v>19</v>
      </c>
      <c r="C34" s="9">
        <v>100</v>
      </c>
      <c r="D34" s="9" t="s">
        <v>5</v>
      </c>
      <c r="E34" s="1"/>
      <c r="F34" s="22">
        <f>ROUND(C34*E34,2)</f>
        <v>0</v>
      </c>
    </row>
    <row r="35" spans="1:7" ht="13.8" x14ac:dyDescent="0.25">
      <c r="A35" s="19">
        <v>14</v>
      </c>
      <c r="B35" s="68" t="s">
        <v>20</v>
      </c>
      <c r="C35" s="9">
        <v>400</v>
      </c>
      <c r="D35" s="9" t="s">
        <v>5</v>
      </c>
      <c r="E35" s="1"/>
      <c r="F35" s="22">
        <f>ROUND(C35*E35,2)</f>
        <v>0</v>
      </c>
    </row>
    <row r="36" spans="1:7" ht="13.8" x14ac:dyDescent="0.25">
      <c r="A36" s="23" t="s">
        <v>8</v>
      </c>
      <c r="B36" s="78">
        <v>25715</v>
      </c>
      <c r="C36" s="78"/>
      <c r="D36" s="78"/>
      <c r="E36" s="78"/>
      <c r="F36" s="16"/>
      <c r="G36" s="17">
        <f>SUM(F33:F35)</f>
        <v>200000</v>
      </c>
    </row>
    <row r="37" spans="1:7" ht="15.75" customHeight="1" x14ac:dyDescent="0.25">
      <c r="A37" s="87" t="s">
        <v>21</v>
      </c>
      <c r="B37" s="87"/>
    </row>
    <row r="38" spans="1:7" ht="26.25" customHeight="1" x14ac:dyDescent="0.25">
      <c r="A38" s="18" t="s">
        <v>2</v>
      </c>
      <c r="B38" s="18" t="s">
        <v>3</v>
      </c>
      <c r="C38" s="6" t="s">
        <v>57</v>
      </c>
      <c r="D38" s="6" t="s">
        <v>44</v>
      </c>
      <c r="E38" s="6" t="s">
        <v>45</v>
      </c>
      <c r="F38" s="6" t="s">
        <v>46</v>
      </c>
    </row>
    <row r="39" spans="1:7" ht="13.8" x14ac:dyDescent="0.25">
      <c r="A39" s="40">
        <v>15</v>
      </c>
      <c r="B39" s="66" t="s">
        <v>22</v>
      </c>
      <c r="C39" s="37">
        <v>11000000</v>
      </c>
      <c r="D39" s="41" t="s">
        <v>58</v>
      </c>
      <c r="E39" s="3"/>
      <c r="F39" s="22">
        <f>ROUND(C39*E39,2)</f>
        <v>0</v>
      </c>
    </row>
    <row r="40" spans="1:7" ht="13.8" x14ac:dyDescent="0.25">
      <c r="A40" s="40">
        <v>16</v>
      </c>
      <c r="B40" s="66" t="s">
        <v>23</v>
      </c>
      <c r="C40" s="37">
        <v>8300000</v>
      </c>
      <c r="D40" s="41" t="s">
        <v>58</v>
      </c>
      <c r="E40" s="3"/>
      <c r="F40" s="22">
        <f t="shared" ref="F40:F45" si="1">ROUND(C40*E40,2)</f>
        <v>0</v>
      </c>
    </row>
    <row r="41" spans="1:7" ht="13.8" x14ac:dyDescent="0.25">
      <c r="A41" s="40">
        <v>17</v>
      </c>
      <c r="B41" s="67" t="s">
        <v>24</v>
      </c>
      <c r="C41" s="37">
        <v>4300000</v>
      </c>
      <c r="D41" s="41" t="s">
        <v>58</v>
      </c>
      <c r="E41" s="3"/>
      <c r="F41" s="22">
        <f t="shared" si="1"/>
        <v>0</v>
      </c>
    </row>
    <row r="42" spans="1:7" ht="13.8" x14ac:dyDescent="0.25">
      <c r="A42" s="40">
        <v>18</v>
      </c>
      <c r="B42" s="67" t="s">
        <v>25</v>
      </c>
      <c r="C42" s="37">
        <v>1000000</v>
      </c>
      <c r="D42" s="41" t="s">
        <v>58</v>
      </c>
      <c r="E42" s="3"/>
      <c r="F42" s="22">
        <f t="shared" si="1"/>
        <v>0</v>
      </c>
    </row>
    <row r="43" spans="1:7" ht="13.8" x14ac:dyDescent="0.25">
      <c r="A43" s="40">
        <v>19</v>
      </c>
      <c r="B43" s="67" t="s">
        <v>26</v>
      </c>
      <c r="C43" s="37">
        <v>1000000</v>
      </c>
      <c r="D43" s="41" t="s">
        <v>58</v>
      </c>
      <c r="E43" s="3"/>
      <c r="F43" s="22">
        <f t="shared" si="1"/>
        <v>0</v>
      </c>
    </row>
    <row r="44" spans="1:7" ht="13.8" x14ac:dyDescent="0.25">
      <c r="A44" s="40">
        <v>20</v>
      </c>
      <c r="B44" s="67" t="s">
        <v>27</v>
      </c>
      <c r="C44" s="37">
        <v>1500000</v>
      </c>
      <c r="D44" s="41" t="s">
        <v>58</v>
      </c>
      <c r="E44" s="3"/>
      <c r="F44" s="22">
        <f t="shared" si="1"/>
        <v>0</v>
      </c>
    </row>
    <row r="45" spans="1:7" ht="13.8" x14ac:dyDescent="0.25">
      <c r="A45" s="40">
        <v>21</v>
      </c>
      <c r="B45" s="67" t="s">
        <v>28</v>
      </c>
      <c r="C45" s="37">
        <v>25000</v>
      </c>
      <c r="D45" s="41" t="s">
        <v>58</v>
      </c>
      <c r="E45" s="3"/>
      <c r="F45" s="22">
        <f t="shared" si="1"/>
        <v>0</v>
      </c>
    </row>
    <row r="46" spans="1:7" ht="29.25" customHeight="1" x14ac:dyDescent="0.25">
      <c r="A46" s="18" t="s">
        <v>2</v>
      </c>
      <c r="B46" s="18" t="s">
        <v>3</v>
      </c>
      <c r="C46" s="6" t="s">
        <v>54</v>
      </c>
      <c r="D46" s="6" t="s">
        <v>44</v>
      </c>
      <c r="E46" s="6" t="s">
        <v>45</v>
      </c>
      <c r="F46" s="6" t="s">
        <v>46</v>
      </c>
    </row>
    <row r="47" spans="1:7" ht="13.8" x14ac:dyDescent="0.25">
      <c r="A47" s="19">
        <v>22</v>
      </c>
      <c r="B47" s="67" t="s">
        <v>29</v>
      </c>
      <c r="C47" s="9">
        <v>5</v>
      </c>
      <c r="D47" s="9" t="s">
        <v>4</v>
      </c>
      <c r="E47" s="4"/>
      <c r="F47" s="22">
        <f>ROUND(C47*E47,2)</f>
        <v>0</v>
      </c>
    </row>
    <row r="48" spans="1:7" ht="12.75" customHeight="1" x14ac:dyDescent="0.25">
      <c r="A48" s="19">
        <v>23</v>
      </c>
      <c r="B48" s="67" t="s">
        <v>30</v>
      </c>
      <c r="C48" s="37">
        <v>5000</v>
      </c>
      <c r="D48" s="9" t="s">
        <v>47</v>
      </c>
      <c r="E48" s="9" t="s">
        <v>53</v>
      </c>
      <c r="F48" s="22">
        <f>ROUND(C48,2)</f>
        <v>5000</v>
      </c>
    </row>
    <row r="49" spans="1:7" ht="12.75" customHeight="1" x14ac:dyDescent="0.25">
      <c r="A49" s="19">
        <v>24</v>
      </c>
      <c r="B49" s="67" t="s">
        <v>31</v>
      </c>
      <c r="C49" s="37">
        <v>50000</v>
      </c>
      <c r="D49" s="9" t="s">
        <v>47</v>
      </c>
      <c r="E49" s="9" t="s">
        <v>53</v>
      </c>
      <c r="F49" s="22">
        <f>ROUND(C49,2)</f>
        <v>50000</v>
      </c>
    </row>
    <row r="50" spans="1:7" ht="12.75" customHeight="1" x14ac:dyDescent="0.25">
      <c r="A50" s="42">
        <v>25</v>
      </c>
      <c r="B50" s="68" t="s">
        <v>32</v>
      </c>
      <c r="C50" s="20">
        <v>40000</v>
      </c>
      <c r="D50" s="21" t="s">
        <v>47</v>
      </c>
      <c r="E50" s="21" t="s">
        <v>53</v>
      </c>
      <c r="F50" s="27">
        <f>ROUND(C50,2)</f>
        <v>40000</v>
      </c>
    </row>
    <row r="51" spans="1:7" ht="13.8" x14ac:dyDescent="0.25">
      <c r="A51" s="43" t="s">
        <v>8</v>
      </c>
      <c r="B51" s="78">
        <v>25226</v>
      </c>
      <c r="C51" s="78"/>
      <c r="D51" s="78"/>
      <c r="E51" s="78"/>
      <c r="F51" s="16"/>
      <c r="G51" s="17">
        <f>SUM(F39:F50)</f>
        <v>95000</v>
      </c>
    </row>
    <row r="53" spans="1:7" ht="12.9" customHeight="1" x14ac:dyDescent="0.25">
      <c r="A53" s="90" t="s">
        <v>59</v>
      </c>
      <c r="B53" s="91"/>
      <c r="C53" s="44"/>
      <c r="F53" s="45"/>
      <c r="G53" s="46">
        <f>SUM(G3:G51)</f>
        <v>2188750</v>
      </c>
    </row>
    <row r="55" spans="1:7" x14ac:dyDescent="0.25">
      <c r="A55" s="47" t="s">
        <v>60</v>
      </c>
    </row>
  </sheetData>
  <sheetProtection algorithmName="SHA-512" hashValue="he0Q8ZvPJ/E9vztwXrWccNnscGrLLBJOS3mzStuMrKpecm4ibw6V2sPryFr/D6agUmxusaHbppqNLKLsVnYA0g==" saltValue="F+7XaYnFUBx/GfWH4+r30Q==" spinCount="100000" sheet="1" objects="1" scenarios="1"/>
  <mergeCells count="14">
    <mergeCell ref="A53:B53"/>
    <mergeCell ref="A2:B2"/>
    <mergeCell ref="A1:F1"/>
    <mergeCell ref="B14:E14"/>
    <mergeCell ref="B18:E18"/>
    <mergeCell ref="A15:B15"/>
    <mergeCell ref="A31:B31"/>
    <mergeCell ref="A19:B19"/>
    <mergeCell ref="B30:E30"/>
    <mergeCell ref="B36:E36"/>
    <mergeCell ref="B51:E51"/>
    <mergeCell ref="A24:F24"/>
    <mergeCell ref="A10:F10"/>
    <mergeCell ref="A37:B3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59F3-EBDD-47CC-BEFC-351AD0FA874D}">
  <sheetPr>
    <pageSetUpPr fitToPage="1"/>
  </sheetPr>
  <dimension ref="A1:G54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bestFit="1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33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1001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v>285000</v>
      </c>
      <c r="D5" s="9" t="s">
        <v>47</v>
      </c>
      <c r="E5" s="9" t="s">
        <v>53</v>
      </c>
      <c r="F5" s="8">
        <f>ROUND(C5,2)</f>
        <v>285000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v>0.05</v>
      </c>
      <c r="F6" s="8">
        <f>ROUND(C5*E6,2)</f>
        <v>14250</v>
      </c>
    </row>
    <row r="7" spans="1:7" ht="13.8" x14ac:dyDescent="0.25">
      <c r="A7" s="7">
        <v>1002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v>130000</v>
      </c>
      <c r="D8" s="9" t="s">
        <v>47</v>
      </c>
      <c r="E8" s="9" t="s">
        <v>53</v>
      </c>
      <c r="F8" s="12">
        <f>ROUND(C8,2)</f>
        <v>130000</v>
      </c>
    </row>
    <row r="9" spans="1:7" ht="13.8" x14ac:dyDescent="0.25">
      <c r="A9" s="7"/>
      <c r="B9" s="58" t="s">
        <v>50</v>
      </c>
      <c r="C9" s="9">
        <v>51</v>
      </c>
      <c r="D9" s="9" t="s">
        <v>4</v>
      </c>
      <c r="E9" s="1"/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1003</v>
      </c>
      <c r="B11" s="59" t="s">
        <v>71</v>
      </c>
      <c r="C11" s="9">
        <v>50</v>
      </c>
      <c r="D11" s="9" t="s">
        <v>5</v>
      </c>
      <c r="E11" s="1"/>
      <c r="F11" s="8">
        <f>ROUND(C11*E11,2)</f>
        <v>0</v>
      </c>
    </row>
    <row r="12" spans="1:7" ht="13.8" x14ac:dyDescent="0.25">
      <c r="A12" s="7">
        <v>1004</v>
      </c>
      <c r="B12" s="58" t="s">
        <v>7</v>
      </c>
      <c r="C12" s="8">
        <v>52000</v>
      </c>
      <c r="D12" s="9" t="s">
        <v>47</v>
      </c>
      <c r="E12" s="9" t="s">
        <v>53</v>
      </c>
      <c r="F12" s="12">
        <f>ROUND(C12,2)</f>
        <v>52000</v>
      </c>
    </row>
    <row r="13" spans="1:7" ht="13.8" x14ac:dyDescent="0.25">
      <c r="A13" s="15" t="s">
        <v>8</v>
      </c>
      <c r="B13" s="78">
        <v>22012</v>
      </c>
      <c r="C13" s="78"/>
      <c r="D13" s="78"/>
      <c r="E13" s="78"/>
      <c r="F13" s="16"/>
      <c r="G13" s="17">
        <f>SUM(F4:F12)</f>
        <v>481250</v>
      </c>
    </row>
    <row r="14" spans="1:7" ht="15.75" customHeight="1" x14ac:dyDescent="0.25">
      <c r="A14" s="85" t="s">
        <v>9</v>
      </c>
      <c r="B14" s="86"/>
    </row>
    <row r="15" spans="1:7" ht="21" customHeight="1" x14ac:dyDescent="0.25">
      <c r="A15" s="18" t="s">
        <v>2</v>
      </c>
      <c r="B15" s="60" t="s">
        <v>3</v>
      </c>
      <c r="C15" s="6" t="s">
        <v>54</v>
      </c>
      <c r="D15" s="6" t="s">
        <v>44</v>
      </c>
      <c r="E15" s="6" t="s">
        <v>45</v>
      </c>
      <c r="F15" s="6" t="s">
        <v>46</v>
      </c>
    </row>
    <row r="16" spans="1:7" ht="12.75" customHeight="1" x14ac:dyDescent="0.25">
      <c r="A16" s="19">
        <v>1005</v>
      </c>
      <c r="B16" s="61" t="s">
        <v>10</v>
      </c>
      <c r="C16" s="20">
        <v>26000</v>
      </c>
      <c r="D16" s="21" t="s">
        <v>47</v>
      </c>
      <c r="E16" s="21" t="s">
        <v>53</v>
      </c>
      <c r="F16" s="22">
        <f>ROUND(C16,2)</f>
        <v>26000</v>
      </c>
    </row>
    <row r="17" spans="1:7" ht="13.8" x14ac:dyDescent="0.25">
      <c r="A17" s="23" t="s">
        <v>8</v>
      </c>
      <c r="B17" s="78">
        <v>21016</v>
      </c>
      <c r="C17" s="78"/>
      <c r="D17" s="78"/>
      <c r="E17" s="78"/>
      <c r="F17" s="16"/>
      <c r="G17" s="17">
        <f>F16</f>
        <v>26000</v>
      </c>
    </row>
    <row r="18" spans="1:7" ht="19.5" customHeight="1" x14ac:dyDescent="0.25">
      <c r="A18" s="89" t="s">
        <v>11</v>
      </c>
      <c r="B18" s="87"/>
    </row>
    <row r="19" spans="1:7" ht="26.25" customHeight="1" x14ac:dyDescent="0.25">
      <c r="A19" s="18" t="s">
        <v>2</v>
      </c>
      <c r="B19" s="62" t="s">
        <v>3</v>
      </c>
      <c r="C19" s="6" t="s">
        <v>54</v>
      </c>
      <c r="D19" s="6" t="s">
        <v>44</v>
      </c>
      <c r="E19" s="6" t="s">
        <v>45</v>
      </c>
      <c r="F19" s="6" t="s">
        <v>46</v>
      </c>
    </row>
    <row r="20" spans="1:7" ht="13.8" x14ac:dyDescent="0.25">
      <c r="A20" s="24">
        <v>1006</v>
      </c>
      <c r="B20" s="63" t="s">
        <v>56</v>
      </c>
      <c r="C20" s="25"/>
      <c r="D20" s="21"/>
      <c r="E20" s="26"/>
      <c r="F20" s="27"/>
    </row>
    <row r="21" spans="1:7" ht="13.8" x14ac:dyDescent="0.25">
      <c r="A21" s="7"/>
      <c r="B21" s="64" t="s">
        <v>55</v>
      </c>
      <c r="C21" s="8">
        <v>520000</v>
      </c>
      <c r="D21" s="9" t="s">
        <v>47</v>
      </c>
      <c r="E21" s="11" t="s">
        <v>53</v>
      </c>
      <c r="F21" s="22">
        <f>ROUND(C21,2)</f>
        <v>520000</v>
      </c>
    </row>
    <row r="22" spans="1:7" ht="13.8" x14ac:dyDescent="0.25">
      <c r="A22" s="28"/>
      <c r="B22" s="65" t="s">
        <v>50</v>
      </c>
      <c r="C22" s="29"/>
      <c r="D22" s="30" t="s">
        <v>51</v>
      </c>
      <c r="E22" s="31">
        <v>0.05</v>
      </c>
      <c r="F22" s="32">
        <f>ROUND(C21*E22,2)</f>
        <v>26000</v>
      </c>
    </row>
    <row r="23" spans="1:7" ht="13.8" x14ac:dyDescent="0.25">
      <c r="A23" s="79"/>
      <c r="B23" s="80"/>
      <c r="C23" s="80"/>
      <c r="D23" s="80"/>
      <c r="E23" s="80"/>
      <c r="F23" s="81"/>
    </row>
    <row r="24" spans="1:7" ht="13.8" x14ac:dyDescent="0.25">
      <c r="A24" s="33">
        <v>1007</v>
      </c>
      <c r="B24" s="66" t="s">
        <v>12</v>
      </c>
      <c r="C24" s="34">
        <v>50</v>
      </c>
      <c r="D24" s="34" t="s">
        <v>5</v>
      </c>
      <c r="E24" s="2"/>
      <c r="F24" s="35">
        <f>ROUND(C24*E24,2)</f>
        <v>0</v>
      </c>
    </row>
    <row r="25" spans="1:7" ht="13.8" x14ac:dyDescent="0.25">
      <c r="A25" s="36">
        <v>1008</v>
      </c>
      <c r="B25" s="67" t="s">
        <v>13</v>
      </c>
      <c r="C25" s="37">
        <v>15500</v>
      </c>
      <c r="D25" s="9" t="s">
        <v>47</v>
      </c>
      <c r="E25" s="9" t="s">
        <v>53</v>
      </c>
      <c r="F25" s="22">
        <f>ROUND(C25,2)</f>
        <v>15500</v>
      </c>
    </row>
    <row r="26" spans="1:7" ht="13.8" x14ac:dyDescent="0.25">
      <c r="A26" s="33">
        <v>1009</v>
      </c>
      <c r="B26" s="67" t="s">
        <v>14</v>
      </c>
      <c r="C26" s="37">
        <v>52000</v>
      </c>
      <c r="D26" s="9" t="s">
        <v>47</v>
      </c>
      <c r="E26" s="9" t="s">
        <v>53</v>
      </c>
      <c r="F26" s="22">
        <f t="shared" ref="F26:F28" si="0">ROUND(C26,2)</f>
        <v>52000</v>
      </c>
    </row>
    <row r="27" spans="1:7" ht="13.8" x14ac:dyDescent="0.25">
      <c r="A27" s="36">
        <v>1010</v>
      </c>
      <c r="B27" s="67" t="s">
        <v>15</v>
      </c>
      <c r="C27" s="76">
        <v>200000</v>
      </c>
      <c r="D27" s="9" t="s">
        <v>47</v>
      </c>
      <c r="E27" s="9" t="s">
        <v>53</v>
      </c>
      <c r="F27" s="22">
        <f t="shared" si="0"/>
        <v>200000</v>
      </c>
    </row>
    <row r="28" spans="1:7" ht="15" customHeight="1" x14ac:dyDescent="0.25">
      <c r="A28" s="33">
        <v>1011</v>
      </c>
      <c r="B28" s="68" t="s">
        <v>16</v>
      </c>
      <c r="C28" s="20">
        <v>15500</v>
      </c>
      <c r="D28" s="21" t="s">
        <v>47</v>
      </c>
      <c r="E28" s="21" t="s">
        <v>53</v>
      </c>
      <c r="F28" s="22">
        <f t="shared" si="0"/>
        <v>15500</v>
      </c>
    </row>
    <row r="29" spans="1:7" ht="13.8" x14ac:dyDescent="0.25">
      <c r="A29" s="38" t="s">
        <v>8</v>
      </c>
      <c r="B29" s="77">
        <v>25105</v>
      </c>
      <c r="C29" s="77"/>
      <c r="D29" s="77"/>
      <c r="E29" s="77"/>
      <c r="F29" s="16"/>
      <c r="G29" s="17">
        <f>SUM(F20:F28)</f>
        <v>829000</v>
      </c>
    </row>
    <row r="30" spans="1:7" ht="18.75" customHeight="1" x14ac:dyDescent="0.25">
      <c r="A30" s="87" t="s">
        <v>17</v>
      </c>
      <c r="B30" s="88"/>
    </row>
    <row r="31" spans="1:7" ht="30" customHeight="1" x14ac:dyDescent="0.25">
      <c r="A31" s="39" t="s">
        <v>2</v>
      </c>
      <c r="B31" s="62" t="s">
        <v>3</v>
      </c>
      <c r="C31" s="6" t="s">
        <v>54</v>
      </c>
      <c r="D31" s="6" t="s">
        <v>44</v>
      </c>
      <c r="E31" s="6" t="s">
        <v>45</v>
      </c>
      <c r="F31" s="6" t="s">
        <v>46</v>
      </c>
    </row>
    <row r="32" spans="1:7" ht="12.75" customHeight="1" x14ac:dyDescent="0.25">
      <c r="A32" s="19">
        <v>1012</v>
      </c>
      <c r="B32" s="67" t="s">
        <v>18</v>
      </c>
      <c r="C32" s="37">
        <v>207500</v>
      </c>
      <c r="D32" s="9" t="s">
        <v>47</v>
      </c>
      <c r="E32" s="9" t="s">
        <v>53</v>
      </c>
      <c r="F32" s="37">
        <f>ROUND(C32,2)</f>
        <v>207500</v>
      </c>
    </row>
    <row r="33" spans="1:7" ht="13.8" x14ac:dyDescent="0.25">
      <c r="A33" s="19">
        <v>1013</v>
      </c>
      <c r="B33" s="67" t="s">
        <v>19</v>
      </c>
      <c r="C33" s="9">
        <v>100</v>
      </c>
      <c r="D33" s="9" t="s">
        <v>5</v>
      </c>
      <c r="E33" s="1"/>
      <c r="F33" s="22">
        <f>ROUND(C33*E33,2)</f>
        <v>0</v>
      </c>
    </row>
    <row r="34" spans="1:7" ht="13.8" x14ac:dyDescent="0.25">
      <c r="A34" s="19">
        <v>1014</v>
      </c>
      <c r="B34" s="68" t="s">
        <v>20</v>
      </c>
      <c r="C34" s="9">
        <v>400</v>
      </c>
      <c r="D34" s="9" t="s">
        <v>5</v>
      </c>
      <c r="E34" s="1"/>
      <c r="F34" s="22">
        <f>ROUND(C34*E34,2)</f>
        <v>0</v>
      </c>
    </row>
    <row r="35" spans="1:7" ht="13.8" x14ac:dyDescent="0.25">
      <c r="A35" s="23" t="s">
        <v>8</v>
      </c>
      <c r="B35" s="78">
        <v>25715</v>
      </c>
      <c r="C35" s="78"/>
      <c r="D35" s="78"/>
      <c r="E35" s="78"/>
      <c r="F35" s="16"/>
      <c r="G35" s="17">
        <f>SUM(F32:F34)</f>
        <v>207500</v>
      </c>
    </row>
    <row r="36" spans="1:7" ht="15.75" customHeight="1" x14ac:dyDescent="0.25">
      <c r="A36" s="87" t="s">
        <v>21</v>
      </c>
      <c r="B36" s="87"/>
    </row>
    <row r="37" spans="1:7" ht="26.25" customHeight="1" x14ac:dyDescent="0.25">
      <c r="A37" s="18" t="s">
        <v>2</v>
      </c>
      <c r="B37" s="18" t="s">
        <v>3</v>
      </c>
      <c r="C37" s="6" t="s">
        <v>57</v>
      </c>
      <c r="D37" s="6" t="s">
        <v>44</v>
      </c>
      <c r="E37" s="6" t="s">
        <v>45</v>
      </c>
      <c r="F37" s="6" t="s">
        <v>46</v>
      </c>
    </row>
    <row r="38" spans="1:7" ht="13.8" x14ac:dyDescent="0.25">
      <c r="A38" s="40">
        <v>1015</v>
      </c>
      <c r="B38" s="66" t="s">
        <v>22</v>
      </c>
      <c r="C38" s="37">
        <v>11000000</v>
      </c>
      <c r="D38" s="41" t="s">
        <v>58</v>
      </c>
      <c r="E38" s="3"/>
      <c r="F38" s="22">
        <f>ROUND(C38*E38,2)</f>
        <v>0</v>
      </c>
    </row>
    <row r="39" spans="1:7" ht="13.8" x14ac:dyDescent="0.25">
      <c r="A39" s="40">
        <v>1016</v>
      </c>
      <c r="B39" s="66" t="s">
        <v>23</v>
      </c>
      <c r="C39" s="37">
        <v>8300000</v>
      </c>
      <c r="D39" s="41" t="s">
        <v>58</v>
      </c>
      <c r="E39" s="3"/>
      <c r="F39" s="22">
        <f t="shared" ref="F39:F44" si="1">ROUND(C39*E39,2)</f>
        <v>0</v>
      </c>
    </row>
    <row r="40" spans="1:7" ht="13.8" x14ac:dyDescent="0.25">
      <c r="A40" s="40">
        <v>1017</v>
      </c>
      <c r="B40" s="67" t="s">
        <v>24</v>
      </c>
      <c r="C40" s="37">
        <v>4300000</v>
      </c>
      <c r="D40" s="41" t="s">
        <v>58</v>
      </c>
      <c r="E40" s="3"/>
      <c r="F40" s="22">
        <f t="shared" si="1"/>
        <v>0</v>
      </c>
    </row>
    <row r="41" spans="1:7" ht="13.8" x14ac:dyDescent="0.25">
      <c r="A41" s="40">
        <v>1018</v>
      </c>
      <c r="B41" s="67" t="s">
        <v>25</v>
      </c>
      <c r="C41" s="37">
        <v>1000000</v>
      </c>
      <c r="D41" s="41" t="s">
        <v>58</v>
      </c>
      <c r="E41" s="3"/>
      <c r="F41" s="22">
        <f t="shared" si="1"/>
        <v>0</v>
      </c>
    </row>
    <row r="42" spans="1:7" ht="13.8" x14ac:dyDescent="0.25">
      <c r="A42" s="40">
        <v>1019</v>
      </c>
      <c r="B42" s="67" t="s">
        <v>26</v>
      </c>
      <c r="C42" s="37">
        <v>1000000</v>
      </c>
      <c r="D42" s="41" t="s">
        <v>58</v>
      </c>
      <c r="E42" s="3"/>
      <c r="F42" s="22">
        <f t="shared" si="1"/>
        <v>0</v>
      </c>
    </row>
    <row r="43" spans="1:7" ht="13.8" x14ac:dyDescent="0.25">
      <c r="A43" s="40">
        <v>1020</v>
      </c>
      <c r="B43" s="67" t="s">
        <v>27</v>
      </c>
      <c r="C43" s="37">
        <v>1500000</v>
      </c>
      <c r="D43" s="41" t="s">
        <v>58</v>
      </c>
      <c r="E43" s="3"/>
      <c r="F43" s="22">
        <f t="shared" si="1"/>
        <v>0</v>
      </c>
    </row>
    <row r="44" spans="1:7" ht="13.8" x14ac:dyDescent="0.25">
      <c r="A44" s="40">
        <v>1021</v>
      </c>
      <c r="B44" s="67" t="s">
        <v>28</v>
      </c>
      <c r="C44" s="37">
        <v>25000</v>
      </c>
      <c r="D44" s="41" t="s">
        <v>58</v>
      </c>
      <c r="E44" s="3"/>
      <c r="F44" s="22">
        <f t="shared" si="1"/>
        <v>0</v>
      </c>
    </row>
    <row r="45" spans="1:7" ht="29.25" customHeight="1" x14ac:dyDescent="0.25">
      <c r="A45" s="18" t="s">
        <v>2</v>
      </c>
      <c r="B45" s="18" t="s">
        <v>3</v>
      </c>
      <c r="C45" s="6" t="s">
        <v>54</v>
      </c>
      <c r="D45" s="6" t="s">
        <v>44</v>
      </c>
      <c r="E45" s="6" t="s">
        <v>45</v>
      </c>
      <c r="F45" s="6" t="s">
        <v>46</v>
      </c>
    </row>
    <row r="46" spans="1:7" ht="13.8" x14ac:dyDescent="0.25">
      <c r="A46" s="19">
        <v>1022</v>
      </c>
      <c r="B46" s="67" t="s">
        <v>29</v>
      </c>
      <c r="C46" s="9">
        <v>5</v>
      </c>
      <c r="D46" s="9" t="s">
        <v>4</v>
      </c>
      <c r="E46" s="4"/>
      <c r="F46" s="22">
        <f>ROUND(C46*E46,2)</f>
        <v>0</v>
      </c>
    </row>
    <row r="47" spans="1:7" ht="12.75" customHeight="1" x14ac:dyDescent="0.25">
      <c r="A47" s="19">
        <v>1023</v>
      </c>
      <c r="B47" s="67" t="s">
        <v>30</v>
      </c>
      <c r="C47" s="37">
        <v>5150</v>
      </c>
      <c r="D47" s="9" t="s">
        <v>47</v>
      </c>
      <c r="E47" s="9" t="s">
        <v>53</v>
      </c>
      <c r="F47" s="22">
        <f>ROUND(C47,2)</f>
        <v>5150</v>
      </c>
    </row>
    <row r="48" spans="1:7" ht="12.75" customHeight="1" x14ac:dyDescent="0.25">
      <c r="A48" s="19">
        <v>1024</v>
      </c>
      <c r="B48" s="67" t="s">
        <v>31</v>
      </c>
      <c r="C48" s="37">
        <v>51500</v>
      </c>
      <c r="D48" s="9" t="s">
        <v>47</v>
      </c>
      <c r="E48" s="9" t="s">
        <v>53</v>
      </c>
      <c r="F48" s="22">
        <f>ROUND(C48,2)</f>
        <v>51500</v>
      </c>
    </row>
    <row r="49" spans="1:7" ht="12.75" customHeight="1" x14ac:dyDescent="0.25">
      <c r="A49" s="42">
        <v>1025</v>
      </c>
      <c r="B49" s="68" t="s">
        <v>32</v>
      </c>
      <c r="C49" s="20">
        <v>41500</v>
      </c>
      <c r="D49" s="21" t="s">
        <v>47</v>
      </c>
      <c r="E49" s="21" t="s">
        <v>53</v>
      </c>
      <c r="F49" s="27">
        <f>ROUND(C49,2)</f>
        <v>41500</v>
      </c>
    </row>
    <row r="50" spans="1:7" ht="13.8" x14ac:dyDescent="0.25">
      <c r="A50" s="43" t="s">
        <v>8</v>
      </c>
      <c r="B50" s="78">
        <v>25226</v>
      </c>
      <c r="C50" s="78"/>
      <c r="D50" s="78"/>
      <c r="E50" s="78"/>
      <c r="F50" s="16"/>
      <c r="G50" s="17">
        <f>SUM(F38:F49)</f>
        <v>98150</v>
      </c>
    </row>
    <row r="52" spans="1:7" ht="12.9" customHeight="1" x14ac:dyDescent="0.25">
      <c r="A52" s="90" t="s">
        <v>61</v>
      </c>
      <c r="B52" s="91"/>
      <c r="C52" s="44"/>
      <c r="F52" s="45"/>
      <c r="G52" s="46">
        <f>SUM(G3:G50)</f>
        <v>1641900</v>
      </c>
    </row>
    <row r="54" spans="1:7" x14ac:dyDescent="0.25">
      <c r="A54" s="47" t="s">
        <v>60</v>
      </c>
    </row>
  </sheetData>
  <sheetProtection algorithmName="SHA-512" hashValue="5mPXLUH54x6D7ke2eJwbp8UQmZ4Pqx3Wq7NcGOZ4dfWCKc/NzHLD+REplBTFA4jroZ5+BjeeRK2CLyox7Cx9rQ==" saltValue="4CcLOwNwUaC9POEbdmaHjw==" spinCount="100000" sheet="1" objects="1" scenarios="1"/>
  <mergeCells count="14">
    <mergeCell ref="A10:F10"/>
    <mergeCell ref="A1:F1"/>
    <mergeCell ref="A2:B2"/>
    <mergeCell ref="B29:E29"/>
    <mergeCell ref="A18:B18"/>
    <mergeCell ref="A23:F23"/>
    <mergeCell ref="B13:E13"/>
    <mergeCell ref="A14:B14"/>
    <mergeCell ref="B17:E17"/>
    <mergeCell ref="B50:E50"/>
    <mergeCell ref="A52:B52"/>
    <mergeCell ref="A36:B36"/>
    <mergeCell ref="A30:B30"/>
    <mergeCell ref="B35:E3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0080-301D-4F4D-9FBE-26A80B9302DE}">
  <sheetPr>
    <pageSetUpPr fitToPage="1"/>
  </sheetPr>
  <dimension ref="A1:G54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bestFit="1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34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2001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v>295000</v>
      </c>
      <c r="D5" s="9" t="s">
        <v>47</v>
      </c>
      <c r="E5" s="9" t="s">
        <v>53</v>
      </c>
      <c r="F5" s="8">
        <f>ROUND(C5,2)</f>
        <v>295000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v>0.05</v>
      </c>
      <c r="F6" s="8">
        <f>ROUND(C5*E6,2)</f>
        <v>14750</v>
      </c>
    </row>
    <row r="7" spans="1:7" ht="13.8" x14ac:dyDescent="0.25">
      <c r="A7" s="7">
        <v>2002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v>135000</v>
      </c>
      <c r="D8" s="9" t="s">
        <v>47</v>
      </c>
      <c r="E8" s="9" t="s">
        <v>53</v>
      </c>
      <c r="F8" s="12">
        <f>ROUND(C8,2)</f>
        <v>135000</v>
      </c>
    </row>
    <row r="9" spans="1:7" ht="13.8" x14ac:dyDescent="0.25">
      <c r="A9" s="7"/>
      <c r="B9" s="58" t="s">
        <v>50</v>
      </c>
      <c r="C9" s="9">
        <v>51</v>
      </c>
      <c r="D9" s="9" t="s">
        <v>4</v>
      </c>
      <c r="E9" s="1"/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2003</v>
      </c>
      <c r="B11" s="59" t="s">
        <v>71</v>
      </c>
      <c r="C11" s="9">
        <v>50</v>
      </c>
      <c r="D11" s="9" t="s">
        <v>5</v>
      </c>
      <c r="E11" s="1"/>
      <c r="F11" s="8">
        <f>ROUND(C11*E11,2)</f>
        <v>0</v>
      </c>
    </row>
    <row r="12" spans="1:7" ht="13.8" x14ac:dyDescent="0.25">
      <c r="A12" s="7">
        <v>2004</v>
      </c>
      <c r="B12" s="58" t="s">
        <v>7</v>
      </c>
      <c r="C12" s="8">
        <v>53500</v>
      </c>
      <c r="D12" s="9" t="s">
        <v>47</v>
      </c>
      <c r="E12" s="9" t="s">
        <v>53</v>
      </c>
      <c r="F12" s="12">
        <f>ROUND(C12,2)</f>
        <v>53500</v>
      </c>
    </row>
    <row r="13" spans="1:7" ht="13.8" x14ac:dyDescent="0.25">
      <c r="A13" s="15" t="s">
        <v>8</v>
      </c>
      <c r="B13" s="78">
        <v>22012</v>
      </c>
      <c r="C13" s="78"/>
      <c r="D13" s="78"/>
      <c r="E13" s="78"/>
      <c r="F13" s="16"/>
      <c r="G13" s="17">
        <f>SUM(F4:F12)</f>
        <v>498250</v>
      </c>
    </row>
    <row r="14" spans="1:7" ht="15.75" customHeight="1" x14ac:dyDescent="0.25">
      <c r="A14" s="85" t="s">
        <v>9</v>
      </c>
      <c r="B14" s="86"/>
    </row>
    <row r="15" spans="1:7" ht="21" customHeight="1" x14ac:dyDescent="0.25">
      <c r="A15" s="18" t="s">
        <v>2</v>
      </c>
      <c r="B15" s="60" t="s">
        <v>3</v>
      </c>
      <c r="C15" s="6" t="s">
        <v>54</v>
      </c>
      <c r="D15" s="6" t="s">
        <v>44</v>
      </c>
      <c r="E15" s="6" t="s">
        <v>45</v>
      </c>
      <c r="F15" s="6" t="s">
        <v>46</v>
      </c>
    </row>
    <row r="16" spans="1:7" ht="12.75" customHeight="1" x14ac:dyDescent="0.25">
      <c r="A16" s="19">
        <v>2005</v>
      </c>
      <c r="B16" s="61" t="s">
        <v>10</v>
      </c>
      <c r="C16" s="20">
        <v>27000</v>
      </c>
      <c r="D16" s="21" t="s">
        <v>47</v>
      </c>
      <c r="E16" s="21" t="s">
        <v>53</v>
      </c>
      <c r="F16" s="22">
        <f>ROUND(C16,2)</f>
        <v>27000</v>
      </c>
    </row>
    <row r="17" spans="1:7" ht="13.8" x14ac:dyDescent="0.25">
      <c r="A17" s="23" t="s">
        <v>8</v>
      </c>
      <c r="B17" s="78">
        <v>21016</v>
      </c>
      <c r="C17" s="78"/>
      <c r="D17" s="78"/>
      <c r="E17" s="78"/>
      <c r="F17" s="16"/>
      <c r="G17" s="17">
        <f>F16</f>
        <v>27000</v>
      </c>
    </row>
    <row r="18" spans="1:7" ht="19.5" customHeight="1" x14ac:dyDescent="0.25">
      <c r="A18" s="89" t="s">
        <v>11</v>
      </c>
      <c r="B18" s="87"/>
    </row>
    <row r="19" spans="1:7" ht="26.25" customHeight="1" x14ac:dyDescent="0.25">
      <c r="A19" s="18" t="s">
        <v>2</v>
      </c>
      <c r="B19" s="62" t="s">
        <v>3</v>
      </c>
      <c r="C19" s="6" t="s">
        <v>54</v>
      </c>
      <c r="D19" s="6" t="s">
        <v>44</v>
      </c>
      <c r="E19" s="6" t="s">
        <v>45</v>
      </c>
      <c r="F19" s="6" t="s">
        <v>46</v>
      </c>
    </row>
    <row r="20" spans="1:7" ht="13.8" x14ac:dyDescent="0.25">
      <c r="A20" s="24">
        <v>2006</v>
      </c>
      <c r="B20" s="63" t="s">
        <v>56</v>
      </c>
      <c r="C20" s="25"/>
      <c r="D20" s="21"/>
      <c r="E20" s="26"/>
      <c r="F20" s="27"/>
    </row>
    <row r="21" spans="1:7" ht="13.8" x14ac:dyDescent="0.25">
      <c r="A21" s="7"/>
      <c r="B21" s="64" t="s">
        <v>55</v>
      </c>
      <c r="C21" s="8">
        <v>535000</v>
      </c>
      <c r="D21" s="9" t="s">
        <v>47</v>
      </c>
      <c r="E21" s="11" t="s">
        <v>53</v>
      </c>
      <c r="F21" s="22">
        <f>ROUND(C21,2)</f>
        <v>535000</v>
      </c>
    </row>
    <row r="22" spans="1:7" ht="13.8" x14ac:dyDescent="0.25">
      <c r="A22" s="28"/>
      <c r="B22" s="65" t="s">
        <v>50</v>
      </c>
      <c r="C22" s="29"/>
      <c r="D22" s="30" t="s">
        <v>51</v>
      </c>
      <c r="E22" s="31">
        <v>0.05</v>
      </c>
      <c r="F22" s="32">
        <f>ROUND(C21*E22,2)</f>
        <v>26750</v>
      </c>
    </row>
    <row r="23" spans="1:7" ht="13.8" x14ac:dyDescent="0.25">
      <c r="A23" s="79"/>
      <c r="B23" s="80"/>
      <c r="C23" s="80"/>
      <c r="D23" s="80"/>
      <c r="E23" s="80"/>
      <c r="F23" s="81"/>
    </row>
    <row r="24" spans="1:7" ht="13.8" x14ac:dyDescent="0.25">
      <c r="A24" s="33">
        <v>2007</v>
      </c>
      <c r="B24" s="66" t="s">
        <v>12</v>
      </c>
      <c r="C24" s="34">
        <v>50</v>
      </c>
      <c r="D24" s="34" t="s">
        <v>5</v>
      </c>
      <c r="E24" s="2"/>
      <c r="F24" s="35">
        <f>ROUND(C24*E24,2)</f>
        <v>0</v>
      </c>
    </row>
    <row r="25" spans="1:7" ht="13.8" x14ac:dyDescent="0.25">
      <c r="A25" s="36">
        <v>2008</v>
      </c>
      <c r="B25" s="67" t="s">
        <v>13</v>
      </c>
      <c r="C25" s="37">
        <v>16000</v>
      </c>
      <c r="D25" s="9" t="s">
        <v>47</v>
      </c>
      <c r="E25" s="9" t="s">
        <v>53</v>
      </c>
      <c r="F25" s="22">
        <f>ROUND(C25,2)</f>
        <v>16000</v>
      </c>
    </row>
    <row r="26" spans="1:7" ht="13.8" x14ac:dyDescent="0.25">
      <c r="A26" s="33">
        <v>2009</v>
      </c>
      <c r="B26" s="67" t="s">
        <v>14</v>
      </c>
      <c r="C26" s="37">
        <v>53500</v>
      </c>
      <c r="D26" s="9" t="s">
        <v>47</v>
      </c>
      <c r="E26" s="9" t="s">
        <v>53</v>
      </c>
      <c r="F26" s="22">
        <f t="shared" ref="F26:F28" si="0">ROUND(C26,2)</f>
        <v>53500</v>
      </c>
    </row>
    <row r="27" spans="1:7" ht="13.8" x14ac:dyDescent="0.25">
      <c r="A27" s="36">
        <v>2010</v>
      </c>
      <c r="B27" s="67" t="s">
        <v>15</v>
      </c>
      <c r="C27" s="37">
        <v>207000</v>
      </c>
      <c r="D27" s="9" t="s">
        <v>47</v>
      </c>
      <c r="E27" s="9" t="s">
        <v>53</v>
      </c>
      <c r="F27" s="22">
        <f t="shared" si="0"/>
        <v>207000</v>
      </c>
    </row>
    <row r="28" spans="1:7" ht="15" customHeight="1" x14ac:dyDescent="0.25">
      <c r="A28" s="33">
        <v>2011</v>
      </c>
      <c r="B28" s="68" t="s">
        <v>16</v>
      </c>
      <c r="C28" s="20">
        <v>16000</v>
      </c>
      <c r="D28" s="21" t="s">
        <v>47</v>
      </c>
      <c r="E28" s="21" t="s">
        <v>53</v>
      </c>
      <c r="F28" s="22">
        <f t="shared" si="0"/>
        <v>16000</v>
      </c>
    </row>
    <row r="29" spans="1:7" ht="13.8" x14ac:dyDescent="0.25">
      <c r="A29" s="38" t="s">
        <v>8</v>
      </c>
      <c r="B29" s="77">
        <v>25105</v>
      </c>
      <c r="C29" s="77"/>
      <c r="D29" s="77"/>
      <c r="E29" s="77"/>
      <c r="F29" s="16"/>
      <c r="G29" s="17">
        <f>SUM(F20:F28)</f>
        <v>854250</v>
      </c>
    </row>
    <row r="30" spans="1:7" ht="18.75" customHeight="1" x14ac:dyDescent="0.25">
      <c r="A30" s="87" t="s">
        <v>17</v>
      </c>
      <c r="B30" s="88"/>
    </row>
    <row r="31" spans="1:7" ht="30" customHeight="1" x14ac:dyDescent="0.25">
      <c r="A31" s="39" t="s">
        <v>2</v>
      </c>
      <c r="B31" s="62" t="s">
        <v>3</v>
      </c>
      <c r="C31" s="6" t="s">
        <v>54</v>
      </c>
      <c r="D31" s="6" t="s">
        <v>44</v>
      </c>
      <c r="E31" s="6" t="s">
        <v>45</v>
      </c>
      <c r="F31" s="6" t="s">
        <v>46</v>
      </c>
    </row>
    <row r="32" spans="1:7" ht="12.75" customHeight="1" x14ac:dyDescent="0.25">
      <c r="A32" s="19">
        <v>2012</v>
      </c>
      <c r="B32" s="67" t="s">
        <v>18</v>
      </c>
      <c r="C32" s="37">
        <v>215000</v>
      </c>
      <c r="D32" s="9" t="s">
        <v>47</v>
      </c>
      <c r="E32" s="9" t="s">
        <v>53</v>
      </c>
      <c r="F32" s="37">
        <f>ROUND(C32,2)</f>
        <v>215000</v>
      </c>
    </row>
    <row r="33" spans="1:7" ht="13.8" x14ac:dyDescent="0.25">
      <c r="A33" s="19">
        <v>2013</v>
      </c>
      <c r="B33" s="67" t="s">
        <v>19</v>
      </c>
      <c r="C33" s="9">
        <v>100</v>
      </c>
      <c r="D33" s="9" t="s">
        <v>5</v>
      </c>
      <c r="E33" s="1"/>
      <c r="F33" s="22">
        <f>ROUND(C33*E33,2)</f>
        <v>0</v>
      </c>
    </row>
    <row r="34" spans="1:7" ht="13.8" x14ac:dyDescent="0.25">
      <c r="A34" s="19">
        <v>2014</v>
      </c>
      <c r="B34" s="68" t="s">
        <v>20</v>
      </c>
      <c r="C34" s="9">
        <v>400</v>
      </c>
      <c r="D34" s="9" t="s">
        <v>5</v>
      </c>
      <c r="E34" s="1"/>
      <c r="F34" s="22">
        <f>ROUND(C34*E34,2)</f>
        <v>0</v>
      </c>
    </row>
    <row r="35" spans="1:7" ht="13.8" x14ac:dyDescent="0.25">
      <c r="A35" s="23" t="s">
        <v>8</v>
      </c>
      <c r="B35" s="78">
        <v>25715</v>
      </c>
      <c r="C35" s="78"/>
      <c r="D35" s="78"/>
      <c r="E35" s="78"/>
      <c r="F35" s="16"/>
      <c r="G35" s="17">
        <f>SUM(F32:F34)</f>
        <v>215000</v>
      </c>
    </row>
    <row r="36" spans="1:7" ht="15.75" customHeight="1" x14ac:dyDescent="0.25">
      <c r="A36" s="87" t="s">
        <v>21</v>
      </c>
      <c r="B36" s="87"/>
    </row>
    <row r="37" spans="1:7" ht="26.25" customHeight="1" x14ac:dyDescent="0.25">
      <c r="A37" s="18" t="s">
        <v>2</v>
      </c>
      <c r="B37" s="18" t="s">
        <v>3</v>
      </c>
      <c r="C37" s="6" t="s">
        <v>57</v>
      </c>
      <c r="D37" s="6" t="s">
        <v>44</v>
      </c>
      <c r="E37" s="6" t="s">
        <v>45</v>
      </c>
      <c r="F37" s="6" t="s">
        <v>46</v>
      </c>
    </row>
    <row r="38" spans="1:7" ht="13.8" x14ac:dyDescent="0.25">
      <c r="A38" s="40">
        <v>2015</v>
      </c>
      <c r="B38" s="66" t="s">
        <v>22</v>
      </c>
      <c r="C38" s="37">
        <v>11000000</v>
      </c>
      <c r="D38" s="41" t="s">
        <v>58</v>
      </c>
      <c r="E38" s="3"/>
      <c r="F38" s="22">
        <f>ROUND(C38*E38,2)</f>
        <v>0</v>
      </c>
    </row>
    <row r="39" spans="1:7" ht="13.8" x14ac:dyDescent="0.25">
      <c r="A39" s="40">
        <v>2016</v>
      </c>
      <c r="B39" s="66" t="s">
        <v>23</v>
      </c>
      <c r="C39" s="37">
        <v>8300000</v>
      </c>
      <c r="D39" s="41" t="s">
        <v>58</v>
      </c>
      <c r="E39" s="3"/>
      <c r="F39" s="22">
        <f t="shared" ref="F39:F44" si="1">ROUND(C39*E39,2)</f>
        <v>0</v>
      </c>
    </row>
    <row r="40" spans="1:7" ht="13.8" x14ac:dyDescent="0.25">
      <c r="A40" s="40">
        <v>2017</v>
      </c>
      <c r="B40" s="67" t="s">
        <v>24</v>
      </c>
      <c r="C40" s="37">
        <v>4300000</v>
      </c>
      <c r="D40" s="41" t="s">
        <v>58</v>
      </c>
      <c r="E40" s="3"/>
      <c r="F40" s="22">
        <f t="shared" si="1"/>
        <v>0</v>
      </c>
    </row>
    <row r="41" spans="1:7" ht="13.8" x14ac:dyDescent="0.25">
      <c r="A41" s="40">
        <v>2018</v>
      </c>
      <c r="B41" s="67" t="s">
        <v>25</v>
      </c>
      <c r="C41" s="37">
        <v>1000000</v>
      </c>
      <c r="D41" s="41" t="s">
        <v>58</v>
      </c>
      <c r="E41" s="3"/>
      <c r="F41" s="22">
        <f t="shared" si="1"/>
        <v>0</v>
      </c>
    </row>
    <row r="42" spans="1:7" ht="13.8" x14ac:dyDescent="0.25">
      <c r="A42" s="40">
        <v>2019</v>
      </c>
      <c r="B42" s="67" t="s">
        <v>26</v>
      </c>
      <c r="C42" s="37">
        <v>1000000</v>
      </c>
      <c r="D42" s="41" t="s">
        <v>58</v>
      </c>
      <c r="E42" s="3"/>
      <c r="F42" s="22">
        <f t="shared" si="1"/>
        <v>0</v>
      </c>
    </row>
    <row r="43" spans="1:7" ht="13.8" x14ac:dyDescent="0.25">
      <c r="A43" s="40">
        <v>2020</v>
      </c>
      <c r="B43" s="67" t="s">
        <v>27</v>
      </c>
      <c r="C43" s="37">
        <v>1500000</v>
      </c>
      <c r="D43" s="41" t="s">
        <v>58</v>
      </c>
      <c r="E43" s="3"/>
      <c r="F43" s="22">
        <f t="shared" si="1"/>
        <v>0</v>
      </c>
    </row>
    <row r="44" spans="1:7" ht="13.8" x14ac:dyDescent="0.25">
      <c r="A44" s="40">
        <v>2021</v>
      </c>
      <c r="B44" s="67" t="s">
        <v>28</v>
      </c>
      <c r="C44" s="37">
        <v>25000</v>
      </c>
      <c r="D44" s="41" t="s">
        <v>58</v>
      </c>
      <c r="E44" s="3"/>
      <c r="F44" s="22">
        <f t="shared" si="1"/>
        <v>0</v>
      </c>
    </row>
    <row r="45" spans="1:7" ht="29.25" customHeight="1" x14ac:dyDescent="0.25">
      <c r="A45" s="18" t="s">
        <v>2</v>
      </c>
      <c r="B45" s="18" t="s">
        <v>3</v>
      </c>
      <c r="C45" s="6" t="s">
        <v>54</v>
      </c>
      <c r="D45" s="6" t="s">
        <v>44</v>
      </c>
      <c r="E45" s="6" t="s">
        <v>45</v>
      </c>
      <c r="F45" s="6" t="s">
        <v>46</v>
      </c>
    </row>
    <row r="46" spans="1:7" ht="13.8" x14ac:dyDescent="0.25">
      <c r="A46" s="19">
        <v>2022</v>
      </c>
      <c r="B46" s="67" t="s">
        <v>29</v>
      </c>
      <c r="C46" s="9">
        <v>5</v>
      </c>
      <c r="D46" s="9" t="s">
        <v>4</v>
      </c>
      <c r="E46" s="4"/>
      <c r="F46" s="22">
        <f>ROUND(C46*E46,2)</f>
        <v>0</v>
      </c>
    </row>
    <row r="47" spans="1:7" ht="12.75" customHeight="1" x14ac:dyDescent="0.25">
      <c r="A47" s="19">
        <v>2023</v>
      </c>
      <c r="B47" s="67" t="s">
        <v>30</v>
      </c>
      <c r="C47" s="37">
        <v>5400</v>
      </c>
      <c r="D47" s="9" t="s">
        <v>47</v>
      </c>
      <c r="E47" s="9" t="s">
        <v>53</v>
      </c>
      <c r="F47" s="22">
        <f>ROUND(C47,2)</f>
        <v>5400</v>
      </c>
    </row>
    <row r="48" spans="1:7" ht="12.75" customHeight="1" x14ac:dyDescent="0.25">
      <c r="A48" s="19">
        <v>2024</v>
      </c>
      <c r="B48" s="67" t="s">
        <v>31</v>
      </c>
      <c r="C48" s="37">
        <v>54000</v>
      </c>
      <c r="D48" s="9" t="s">
        <v>47</v>
      </c>
      <c r="E48" s="9" t="s">
        <v>53</v>
      </c>
      <c r="F48" s="22">
        <f>ROUND(C48,2)</f>
        <v>54000</v>
      </c>
    </row>
    <row r="49" spans="1:7" ht="12.75" customHeight="1" x14ac:dyDescent="0.25">
      <c r="A49" s="42">
        <v>2025</v>
      </c>
      <c r="B49" s="68" t="s">
        <v>32</v>
      </c>
      <c r="C49" s="20">
        <v>42500</v>
      </c>
      <c r="D49" s="21" t="s">
        <v>47</v>
      </c>
      <c r="E49" s="21" t="s">
        <v>53</v>
      </c>
      <c r="F49" s="27">
        <f>ROUND(C49,2)</f>
        <v>42500</v>
      </c>
    </row>
    <row r="50" spans="1:7" ht="13.8" x14ac:dyDescent="0.25">
      <c r="A50" s="43" t="s">
        <v>8</v>
      </c>
      <c r="B50" s="78">
        <v>25226</v>
      </c>
      <c r="C50" s="78"/>
      <c r="D50" s="78"/>
      <c r="E50" s="78"/>
      <c r="F50" s="16"/>
      <c r="G50" s="17">
        <f>SUM(F38:F49)</f>
        <v>101900</v>
      </c>
    </row>
    <row r="52" spans="1:7" ht="12.9" customHeight="1" x14ac:dyDescent="0.25">
      <c r="A52" s="90" t="s">
        <v>62</v>
      </c>
      <c r="B52" s="91"/>
      <c r="C52" s="44"/>
      <c r="F52" s="45"/>
      <c r="G52" s="46">
        <f>SUM(G3:G50)</f>
        <v>1696400</v>
      </c>
    </row>
    <row r="54" spans="1:7" x14ac:dyDescent="0.25">
      <c r="A54" s="47" t="s">
        <v>60</v>
      </c>
    </row>
  </sheetData>
  <sheetProtection algorithmName="SHA-512" hashValue="uczjeyMTIpm6I62FNeqE1qFhHBiHooThhBGgXlOowcyCfpXOy0tGTkF8WI792t7Qq36iiCBLlauhgju9XTTMZg==" saltValue="Ti+3YT3DqbO/i+A3I3G1Fw==" spinCount="100000" sheet="1" objects="1" scenarios="1"/>
  <mergeCells count="14">
    <mergeCell ref="A10:F10"/>
    <mergeCell ref="A1:F1"/>
    <mergeCell ref="A2:B2"/>
    <mergeCell ref="A23:F23"/>
    <mergeCell ref="B13:E13"/>
    <mergeCell ref="A14:B14"/>
    <mergeCell ref="B17:E17"/>
    <mergeCell ref="A18:B18"/>
    <mergeCell ref="B50:E50"/>
    <mergeCell ref="A52:B52"/>
    <mergeCell ref="B35:E35"/>
    <mergeCell ref="A36:B36"/>
    <mergeCell ref="B29:E29"/>
    <mergeCell ref="A30:B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B7CA-4015-488D-8D18-F70DDF50B2B1}">
  <sheetPr>
    <pageSetUpPr fitToPage="1"/>
  </sheetPr>
  <dimension ref="A1:G54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bestFit="1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35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3001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v>305000</v>
      </c>
      <c r="D5" s="9" t="s">
        <v>47</v>
      </c>
      <c r="E5" s="9" t="s">
        <v>53</v>
      </c>
      <c r="F5" s="8">
        <f>ROUND(C5,2)</f>
        <v>305000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v>0.05</v>
      </c>
      <c r="F6" s="8">
        <f>ROUND(C5*E6,2)</f>
        <v>15250</v>
      </c>
    </row>
    <row r="7" spans="1:7" ht="13.8" x14ac:dyDescent="0.25">
      <c r="A7" s="7">
        <v>3002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v>138000</v>
      </c>
      <c r="D8" s="9" t="s">
        <v>47</v>
      </c>
      <c r="E8" s="9" t="s">
        <v>53</v>
      </c>
      <c r="F8" s="12">
        <f>ROUND(C8,2)</f>
        <v>138000</v>
      </c>
    </row>
    <row r="9" spans="1:7" ht="13.8" x14ac:dyDescent="0.25">
      <c r="A9" s="7"/>
      <c r="B9" s="58" t="s">
        <v>50</v>
      </c>
      <c r="C9" s="9">
        <v>51</v>
      </c>
      <c r="D9" s="9" t="s">
        <v>4</v>
      </c>
      <c r="E9" s="1"/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3003</v>
      </c>
      <c r="B11" s="59" t="s">
        <v>71</v>
      </c>
      <c r="C11" s="9">
        <v>50</v>
      </c>
      <c r="D11" s="9" t="s">
        <v>5</v>
      </c>
      <c r="E11" s="1"/>
      <c r="F11" s="8">
        <f>ROUND(C11*E11,2)</f>
        <v>0</v>
      </c>
    </row>
    <row r="12" spans="1:7" ht="13.8" x14ac:dyDescent="0.25">
      <c r="A12" s="7">
        <v>3004</v>
      </c>
      <c r="B12" s="58" t="s">
        <v>7</v>
      </c>
      <c r="C12" s="8">
        <v>55000</v>
      </c>
      <c r="D12" s="9" t="s">
        <v>47</v>
      </c>
      <c r="E12" s="9" t="s">
        <v>53</v>
      </c>
      <c r="F12" s="12">
        <f>ROUND(C12,2)</f>
        <v>55000</v>
      </c>
    </row>
    <row r="13" spans="1:7" ht="13.8" x14ac:dyDescent="0.25">
      <c r="A13" s="15" t="s">
        <v>8</v>
      </c>
      <c r="B13" s="78">
        <v>22012</v>
      </c>
      <c r="C13" s="78"/>
      <c r="D13" s="78"/>
      <c r="E13" s="78"/>
      <c r="F13" s="16"/>
      <c r="G13" s="17">
        <f>SUM(F4:F12)</f>
        <v>513250</v>
      </c>
    </row>
    <row r="14" spans="1:7" ht="15.75" customHeight="1" x14ac:dyDescent="0.25">
      <c r="A14" s="85" t="s">
        <v>9</v>
      </c>
      <c r="B14" s="86"/>
    </row>
    <row r="15" spans="1:7" ht="21" customHeight="1" x14ac:dyDescent="0.25">
      <c r="A15" s="18" t="s">
        <v>2</v>
      </c>
      <c r="B15" s="60" t="s">
        <v>3</v>
      </c>
      <c r="C15" s="6" t="s">
        <v>54</v>
      </c>
      <c r="D15" s="6" t="s">
        <v>44</v>
      </c>
      <c r="E15" s="6" t="s">
        <v>45</v>
      </c>
      <c r="F15" s="6" t="s">
        <v>46</v>
      </c>
    </row>
    <row r="16" spans="1:7" ht="12.75" customHeight="1" x14ac:dyDescent="0.25">
      <c r="A16" s="19">
        <v>3005</v>
      </c>
      <c r="B16" s="61" t="s">
        <v>10</v>
      </c>
      <c r="C16" s="20">
        <v>27500</v>
      </c>
      <c r="D16" s="21" t="s">
        <v>47</v>
      </c>
      <c r="E16" s="21" t="s">
        <v>53</v>
      </c>
      <c r="F16" s="22">
        <f>ROUND(C16,2)</f>
        <v>27500</v>
      </c>
    </row>
    <row r="17" spans="1:7" ht="13.8" x14ac:dyDescent="0.25">
      <c r="A17" s="23" t="s">
        <v>8</v>
      </c>
      <c r="B17" s="78">
        <v>21016</v>
      </c>
      <c r="C17" s="78"/>
      <c r="D17" s="78"/>
      <c r="E17" s="78"/>
      <c r="F17" s="16"/>
      <c r="G17" s="17">
        <f>F16</f>
        <v>27500</v>
      </c>
    </row>
    <row r="18" spans="1:7" ht="19.5" customHeight="1" x14ac:dyDescent="0.25">
      <c r="A18" s="89" t="s">
        <v>11</v>
      </c>
      <c r="B18" s="87"/>
    </row>
    <row r="19" spans="1:7" ht="26.25" customHeight="1" x14ac:dyDescent="0.25">
      <c r="A19" s="18" t="s">
        <v>2</v>
      </c>
      <c r="B19" s="62" t="s">
        <v>3</v>
      </c>
      <c r="C19" s="6" t="s">
        <v>54</v>
      </c>
      <c r="D19" s="6" t="s">
        <v>44</v>
      </c>
      <c r="E19" s="6" t="s">
        <v>45</v>
      </c>
      <c r="F19" s="6" t="s">
        <v>46</v>
      </c>
    </row>
    <row r="20" spans="1:7" ht="13.8" x14ac:dyDescent="0.25">
      <c r="A20" s="24">
        <v>3006</v>
      </c>
      <c r="B20" s="63" t="s">
        <v>56</v>
      </c>
      <c r="C20" s="25"/>
      <c r="D20" s="21"/>
      <c r="E20" s="26"/>
      <c r="F20" s="27"/>
    </row>
    <row r="21" spans="1:7" ht="13.8" x14ac:dyDescent="0.25">
      <c r="A21" s="7"/>
      <c r="B21" s="64" t="s">
        <v>55</v>
      </c>
      <c r="C21" s="8">
        <v>552500</v>
      </c>
      <c r="D21" s="9" t="s">
        <v>47</v>
      </c>
      <c r="E21" s="11" t="s">
        <v>53</v>
      </c>
      <c r="F21" s="22">
        <f>ROUND(C21,2)</f>
        <v>552500</v>
      </c>
    </row>
    <row r="22" spans="1:7" ht="13.8" x14ac:dyDescent="0.25">
      <c r="A22" s="28"/>
      <c r="B22" s="65" t="s">
        <v>50</v>
      </c>
      <c r="C22" s="29"/>
      <c r="D22" s="30" t="s">
        <v>51</v>
      </c>
      <c r="E22" s="31">
        <v>0.05</v>
      </c>
      <c r="F22" s="32">
        <f>ROUND(C21*E22,2)</f>
        <v>27625</v>
      </c>
    </row>
    <row r="23" spans="1:7" ht="13.8" x14ac:dyDescent="0.25">
      <c r="A23" s="79"/>
      <c r="B23" s="80"/>
      <c r="C23" s="80"/>
      <c r="D23" s="80"/>
      <c r="E23" s="80"/>
      <c r="F23" s="81"/>
    </row>
    <row r="24" spans="1:7" ht="13.8" x14ac:dyDescent="0.25">
      <c r="A24" s="33">
        <v>3007</v>
      </c>
      <c r="B24" s="66" t="s">
        <v>12</v>
      </c>
      <c r="C24" s="34">
        <v>50</v>
      </c>
      <c r="D24" s="34" t="s">
        <v>5</v>
      </c>
      <c r="E24" s="2"/>
      <c r="F24" s="35">
        <f>ROUND(C24*E24,2)</f>
        <v>0</v>
      </c>
    </row>
    <row r="25" spans="1:7" ht="13.8" x14ac:dyDescent="0.25">
      <c r="A25" s="36">
        <v>3008</v>
      </c>
      <c r="B25" s="67" t="s">
        <v>13</v>
      </c>
      <c r="C25" s="37">
        <v>16500</v>
      </c>
      <c r="D25" s="9" t="s">
        <v>47</v>
      </c>
      <c r="E25" s="9" t="s">
        <v>53</v>
      </c>
      <c r="F25" s="22">
        <f>ROUND(C25,2)</f>
        <v>16500</v>
      </c>
    </row>
    <row r="26" spans="1:7" ht="13.8" x14ac:dyDescent="0.25">
      <c r="A26" s="33">
        <v>3009</v>
      </c>
      <c r="B26" s="67" t="s">
        <v>14</v>
      </c>
      <c r="C26" s="37">
        <v>55000</v>
      </c>
      <c r="D26" s="9" t="s">
        <v>47</v>
      </c>
      <c r="E26" s="9" t="s">
        <v>53</v>
      </c>
      <c r="F26" s="22">
        <f t="shared" ref="F26:F28" si="0">ROUND(C26,2)</f>
        <v>55000</v>
      </c>
    </row>
    <row r="27" spans="1:7" ht="13.8" x14ac:dyDescent="0.25">
      <c r="A27" s="36">
        <v>3010</v>
      </c>
      <c r="B27" s="67" t="s">
        <v>15</v>
      </c>
      <c r="C27" s="37">
        <v>215000</v>
      </c>
      <c r="D27" s="9" t="s">
        <v>47</v>
      </c>
      <c r="E27" s="9" t="s">
        <v>53</v>
      </c>
      <c r="F27" s="22">
        <f t="shared" si="0"/>
        <v>215000</v>
      </c>
    </row>
    <row r="28" spans="1:7" ht="15" customHeight="1" x14ac:dyDescent="0.25">
      <c r="A28" s="33">
        <v>3011</v>
      </c>
      <c r="B28" s="68" t="s">
        <v>16</v>
      </c>
      <c r="C28" s="20">
        <v>16500</v>
      </c>
      <c r="D28" s="21" t="s">
        <v>47</v>
      </c>
      <c r="E28" s="21" t="s">
        <v>53</v>
      </c>
      <c r="F28" s="22">
        <f t="shared" si="0"/>
        <v>16500</v>
      </c>
    </row>
    <row r="29" spans="1:7" ht="13.8" x14ac:dyDescent="0.25">
      <c r="A29" s="38" t="s">
        <v>8</v>
      </c>
      <c r="B29" s="77">
        <v>25105</v>
      </c>
      <c r="C29" s="77"/>
      <c r="D29" s="77"/>
      <c r="E29" s="77"/>
      <c r="F29" s="16"/>
      <c r="G29" s="17">
        <f>SUM(F20:F28)</f>
        <v>883125</v>
      </c>
    </row>
    <row r="30" spans="1:7" ht="18.75" customHeight="1" x14ac:dyDescent="0.25">
      <c r="A30" s="87" t="s">
        <v>17</v>
      </c>
      <c r="B30" s="88"/>
    </row>
    <row r="31" spans="1:7" ht="30" customHeight="1" x14ac:dyDescent="0.25">
      <c r="A31" s="39" t="s">
        <v>2</v>
      </c>
      <c r="B31" s="62" t="s">
        <v>3</v>
      </c>
      <c r="C31" s="6" t="s">
        <v>54</v>
      </c>
      <c r="D31" s="6" t="s">
        <v>44</v>
      </c>
      <c r="E31" s="6" t="s">
        <v>45</v>
      </c>
      <c r="F31" s="6" t="s">
        <v>46</v>
      </c>
    </row>
    <row r="32" spans="1:7" ht="12.75" customHeight="1" x14ac:dyDescent="0.25">
      <c r="A32" s="19">
        <v>3012</v>
      </c>
      <c r="B32" s="67" t="s">
        <v>18</v>
      </c>
      <c r="C32" s="37">
        <v>220000</v>
      </c>
      <c r="D32" s="9" t="s">
        <v>47</v>
      </c>
      <c r="E32" s="9" t="s">
        <v>53</v>
      </c>
      <c r="F32" s="37">
        <f>ROUND(C32,2)</f>
        <v>220000</v>
      </c>
    </row>
    <row r="33" spans="1:7" ht="13.8" x14ac:dyDescent="0.25">
      <c r="A33" s="19">
        <v>3013</v>
      </c>
      <c r="B33" s="67" t="s">
        <v>19</v>
      </c>
      <c r="C33" s="9">
        <v>100</v>
      </c>
      <c r="D33" s="9" t="s">
        <v>5</v>
      </c>
      <c r="E33" s="1"/>
      <c r="F33" s="22">
        <f>ROUND(C33*E33,2)</f>
        <v>0</v>
      </c>
    </row>
    <row r="34" spans="1:7" ht="13.8" x14ac:dyDescent="0.25">
      <c r="A34" s="19">
        <v>3014</v>
      </c>
      <c r="B34" s="68" t="s">
        <v>20</v>
      </c>
      <c r="C34" s="9">
        <v>400</v>
      </c>
      <c r="D34" s="9" t="s">
        <v>5</v>
      </c>
      <c r="E34" s="1"/>
      <c r="F34" s="22">
        <f>ROUND(C34*E34,2)</f>
        <v>0</v>
      </c>
    </row>
    <row r="35" spans="1:7" ht="13.8" x14ac:dyDescent="0.25">
      <c r="A35" s="23" t="s">
        <v>8</v>
      </c>
      <c r="B35" s="78">
        <v>25715</v>
      </c>
      <c r="C35" s="78"/>
      <c r="D35" s="78"/>
      <c r="E35" s="78"/>
      <c r="F35" s="16"/>
      <c r="G35" s="17">
        <f>SUM(F32:F34)</f>
        <v>220000</v>
      </c>
    </row>
    <row r="36" spans="1:7" ht="15.75" customHeight="1" x14ac:dyDescent="0.25">
      <c r="A36" s="87" t="s">
        <v>21</v>
      </c>
      <c r="B36" s="87"/>
    </row>
    <row r="37" spans="1:7" ht="26.25" customHeight="1" x14ac:dyDescent="0.25">
      <c r="A37" s="18" t="s">
        <v>2</v>
      </c>
      <c r="B37" s="18" t="s">
        <v>3</v>
      </c>
      <c r="C37" s="6" t="s">
        <v>57</v>
      </c>
      <c r="D37" s="6" t="s">
        <v>44</v>
      </c>
      <c r="E37" s="6" t="s">
        <v>45</v>
      </c>
      <c r="F37" s="6" t="s">
        <v>46</v>
      </c>
    </row>
    <row r="38" spans="1:7" ht="13.8" x14ac:dyDescent="0.25">
      <c r="A38" s="40">
        <v>3015</v>
      </c>
      <c r="B38" s="66" t="s">
        <v>22</v>
      </c>
      <c r="C38" s="37">
        <v>11000000</v>
      </c>
      <c r="D38" s="41" t="s">
        <v>58</v>
      </c>
      <c r="E38" s="3"/>
      <c r="F38" s="22">
        <f>ROUND(C38*E38,2)</f>
        <v>0</v>
      </c>
    </row>
    <row r="39" spans="1:7" ht="13.8" x14ac:dyDescent="0.25">
      <c r="A39" s="40">
        <v>3016</v>
      </c>
      <c r="B39" s="66" t="s">
        <v>23</v>
      </c>
      <c r="C39" s="37">
        <v>8300000</v>
      </c>
      <c r="D39" s="41" t="s">
        <v>58</v>
      </c>
      <c r="E39" s="3"/>
      <c r="F39" s="22">
        <f t="shared" ref="F39:F44" si="1">ROUND(C39*E39,2)</f>
        <v>0</v>
      </c>
    </row>
    <row r="40" spans="1:7" ht="13.8" x14ac:dyDescent="0.25">
      <c r="A40" s="40">
        <v>3017</v>
      </c>
      <c r="B40" s="67" t="s">
        <v>24</v>
      </c>
      <c r="C40" s="37">
        <v>4300000</v>
      </c>
      <c r="D40" s="41" t="s">
        <v>58</v>
      </c>
      <c r="E40" s="3"/>
      <c r="F40" s="22">
        <f t="shared" si="1"/>
        <v>0</v>
      </c>
    </row>
    <row r="41" spans="1:7" ht="13.8" x14ac:dyDescent="0.25">
      <c r="A41" s="40">
        <v>3018</v>
      </c>
      <c r="B41" s="67" t="s">
        <v>25</v>
      </c>
      <c r="C41" s="37">
        <v>1000000</v>
      </c>
      <c r="D41" s="41" t="s">
        <v>58</v>
      </c>
      <c r="E41" s="3"/>
      <c r="F41" s="22">
        <f t="shared" si="1"/>
        <v>0</v>
      </c>
    </row>
    <row r="42" spans="1:7" ht="13.8" x14ac:dyDescent="0.25">
      <c r="A42" s="40">
        <v>3019</v>
      </c>
      <c r="B42" s="67" t="s">
        <v>26</v>
      </c>
      <c r="C42" s="37">
        <v>1000000</v>
      </c>
      <c r="D42" s="41" t="s">
        <v>58</v>
      </c>
      <c r="E42" s="3"/>
      <c r="F42" s="22">
        <f t="shared" si="1"/>
        <v>0</v>
      </c>
    </row>
    <row r="43" spans="1:7" ht="13.8" x14ac:dyDescent="0.25">
      <c r="A43" s="40">
        <v>3020</v>
      </c>
      <c r="B43" s="67" t="s">
        <v>27</v>
      </c>
      <c r="C43" s="37">
        <v>1500000</v>
      </c>
      <c r="D43" s="41" t="s">
        <v>58</v>
      </c>
      <c r="E43" s="3"/>
      <c r="F43" s="22">
        <f t="shared" si="1"/>
        <v>0</v>
      </c>
    </row>
    <row r="44" spans="1:7" ht="13.8" x14ac:dyDescent="0.25">
      <c r="A44" s="40">
        <v>3021</v>
      </c>
      <c r="B44" s="67" t="s">
        <v>28</v>
      </c>
      <c r="C44" s="37">
        <v>25000</v>
      </c>
      <c r="D44" s="41" t="s">
        <v>58</v>
      </c>
      <c r="E44" s="3"/>
      <c r="F44" s="22">
        <f t="shared" si="1"/>
        <v>0</v>
      </c>
    </row>
    <row r="45" spans="1:7" ht="29.25" customHeight="1" x14ac:dyDescent="0.25">
      <c r="A45" s="18" t="s">
        <v>2</v>
      </c>
      <c r="B45" s="18" t="s">
        <v>3</v>
      </c>
      <c r="C45" s="6" t="s">
        <v>54</v>
      </c>
      <c r="D45" s="6" t="s">
        <v>44</v>
      </c>
      <c r="E45" s="6" t="s">
        <v>45</v>
      </c>
      <c r="F45" s="6" t="s">
        <v>46</v>
      </c>
    </row>
    <row r="46" spans="1:7" ht="13.8" x14ac:dyDescent="0.25">
      <c r="A46" s="19">
        <v>3022</v>
      </c>
      <c r="B46" s="67" t="s">
        <v>29</v>
      </c>
      <c r="C46" s="9">
        <v>5</v>
      </c>
      <c r="D46" s="9" t="s">
        <v>4</v>
      </c>
      <c r="E46" s="4"/>
      <c r="F46" s="22">
        <f>ROUND(C46*E46,2)</f>
        <v>0</v>
      </c>
    </row>
    <row r="47" spans="1:7" ht="12.75" customHeight="1" x14ac:dyDescent="0.25">
      <c r="A47" s="19">
        <v>3023</v>
      </c>
      <c r="B47" s="67" t="s">
        <v>30</v>
      </c>
      <c r="C47" s="37">
        <v>5500</v>
      </c>
      <c r="D47" s="9" t="s">
        <v>47</v>
      </c>
      <c r="E47" s="9" t="s">
        <v>53</v>
      </c>
      <c r="F47" s="22">
        <f>ROUND(C47,2)</f>
        <v>5500</v>
      </c>
    </row>
    <row r="48" spans="1:7" ht="12.75" customHeight="1" x14ac:dyDescent="0.25">
      <c r="A48" s="19">
        <v>3024</v>
      </c>
      <c r="B48" s="67" t="s">
        <v>31</v>
      </c>
      <c r="C48" s="37">
        <v>55000</v>
      </c>
      <c r="D48" s="9" t="s">
        <v>47</v>
      </c>
      <c r="E48" s="9" t="s">
        <v>53</v>
      </c>
      <c r="F48" s="22">
        <f>ROUND(C48,2)</f>
        <v>55000</v>
      </c>
    </row>
    <row r="49" spans="1:7" ht="12.75" customHeight="1" x14ac:dyDescent="0.25">
      <c r="A49" s="42">
        <v>3025</v>
      </c>
      <c r="B49" s="68" t="s">
        <v>32</v>
      </c>
      <c r="C49" s="20">
        <v>44500</v>
      </c>
      <c r="D49" s="21" t="s">
        <v>47</v>
      </c>
      <c r="E49" s="21" t="s">
        <v>53</v>
      </c>
      <c r="F49" s="27">
        <f>ROUND(C49,2)</f>
        <v>44500</v>
      </c>
    </row>
    <row r="50" spans="1:7" ht="13.8" x14ac:dyDescent="0.25">
      <c r="A50" s="43" t="s">
        <v>8</v>
      </c>
      <c r="B50" s="78">
        <v>25226</v>
      </c>
      <c r="C50" s="78"/>
      <c r="D50" s="78"/>
      <c r="E50" s="78"/>
      <c r="F50" s="16"/>
      <c r="G50" s="17">
        <f>SUM(F38:F49)</f>
        <v>105000</v>
      </c>
    </row>
    <row r="52" spans="1:7" ht="12.9" customHeight="1" x14ac:dyDescent="0.25">
      <c r="A52" s="90" t="s">
        <v>63</v>
      </c>
      <c r="B52" s="91"/>
      <c r="C52" s="44"/>
      <c r="F52" s="45"/>
      <c r="G52" s="46">
        <f>SUM(G3:G50)</f>
        <v>1748875</v>
      </c>
    </row>
    <row r="54" spans="1:7" x14ac:dyDescent="0.25">
      <c r="A54" s="47" t="s">
        <v>60</v>
      </c>
    </row>
  </sheetData>
  <sheetProtection algorithmName="SHA-512" hashValue="9RDukZ/1ACvxNqKbbbRCNgqKPTg5iO0rA80PwDfvZ4xHHZJwBmx+3KCA7D69vYB4IujVORx1ZeDMmkf3Ryi2EA==" saltValue="hQDpvX49hhINUbSwbBrugg==" spinCount="100000" sheet="1" objects="1" scenarios="1"/>
  <mergeCells count="14">
    <mergeCell ref="A10:F10"/>
    <mergeCell ref="A1:F1"/>
    <mergeCell ref="A2:B2"/>
    <mergeCell ref="A23:F23"/>
    <mergeCell ref="B13:E13"/>
    <mergeCell ref="A14:B14"/>
    <mergeCell ref="B17:E17"/>
    <mergeCell ref="A18:B18"/>
    <mergeCell ref="B50:E50"/>
    <mergeCell ref="A52:B52"/>
    <mergeCell ref="B35:E35"/>
    <mergeCell ref="A36:B36"/>
    <mergeCell ref="B29:E29"/>
    <mergeCell ref="A30:B3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E4A9-F06B-4BB8-BB59-B345EEACC8E9}">
  <sheetPr>
    <pageSetUpPr fitToPage="1"/>
  </sheetPr>
  <dimension ref="A1:G54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36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4001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v>315000</v>
      </c>
      <c r="D5" s="9" t="s">
        <v>47</v>
      </c>
      <c r="E5" s="9" t="s">
        <v>53</v>
      </c>
      <c r="F5" s="8">
        <f>ROUND(C5,2)</f>
        <v>315000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v>0.05</v>
      </c>
      <c r="F6" s="8">
        <f>ROUND(C5*E6,2)</f>
        <v>15750</v>
      </c>
    </row>
    <row r="7" spans="1:7" ht="13.8" x14ac:dyDescent="0.25">
      <c r="A7" s="7">
        <v>4002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v>145000</v>
      </c>
      <c r="D8" s="9" t="s">
        <v>47</v>
      </c>
      <c r="E8" s="9" t="s">
        <v>53</v>
      </c>
      <c r="F8" s="12">
        <f>ROUND(C8,2)</f>
        <v>145000</v>
      </c>
    </row>
    <row r="9" spans="1:7" ht="13.8" x14ac:dyDescent="0.25">
      <c r="A9" s="7"/>
      <c r="B9" s="58" t="s">
        <v>50</v>
      </c>
      <c r="C9" s="9">
        <v>51</v>
      </c>
      <c r="D9" s="9" t="s">
        <v>4</v>
      </c>
      <c r="E9" s="1"/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4003</v>
      </c>
      <c r="B11" s="59" t="s">
        <v>71</v>
      </c>
      <c r="C11" s="9">
        <v>50</v>
      </c>
      <c r="D11" s="9" t="s">
        <v>5</v>
      </c>
      <c r="E11" s="1"/>
      <c r="F11" s="8">
        <f>ROUND(C11*E11,2)</f>
        <v>0</v>
      </c>
    </row>
    <row r="12" spans="1:7" ht="13.8" x14ac:dyDescent="0.25">
      <c r="A12" s="7">
        <v>4004</v>
      </c>
      <c r="B12" s="58" t="s">
        <v>7</v>
      </c>
      <c r="C12" s="8">
        <v>57000</v>
      </c>
      <c r="D12" s="9" t="s">
        <v>47</v>
      </c>
      <c r="E12" s="9" t="s">
        <v>53</v>
      </c>
      <c r="F12" s="12">
        <f>ROUND(C12,2)</f>
        <v>57000</v>
      </c>
    </row>
    <row r="13" spans="1:7" ht="13.8" x14ac:dyDescent="0.25">
      <c r="A13" s="15" t="s">
        <v>8</v>
      </c>
      <c r="B13" s="78">
        <v>22012</v>
      </c>
      <c r="C13" s="78"/>
      <c r="D13" s="78"/>
      <c r="E13" s="78"/>
      <c r="F13" s="16"/>
      <c r="G13" s="17">
        <f>SUM(F4:F12)</f>
        <v>532750</v>
      </c>
    </row>
    <row r="14" spans="1:7" ht="15.75" customHeight="1" x14ac:dyDescent="0.25">
      <c r="A14" s="85" t="s">
        <v>9</v>
      </c>
      <c r="B14" s="86"/>
    </row>
    <row r="15" spans="1:7" ht="21" customHeight="1" x14ac:dyDescent="0.25">
      <c r="A15" s="18" t="s">
        <v>2</v>
      </c>
      <c r="B15" s="60" t="s">
        <v>3</v>
      </c>
      <c r="C15" s="6" t="s">
        <v>54</v>
      </c>
      <c r="D15" s="6" t="s">
        <v>44</v>
      </c>
      <c r="E15" s="6" t="s">
        <v>45</v>
      </c>
      <c r="F15" s="6" t="s">
        <v>46</v>
      </c>
    </row>
    <row r="16" spans="1:7" ht="12.75" customHeight="1" x14ac:dyDescent="0.25">
      <c r="A16" s="19">
        <v>4005</v>
      </c>
      <c r="B16" s="61" t="s">
        <v>10</v>
      </c>
      <c r="C16" s="20">
        <v>28500</v>
      </c>
      <c r="D16" s="21" t="s">
        <v>47</v>
      </c>
      <c r="E16" s="21" t="s">
        <v>53</v>
      </c>
      <c r="F16" s="22">
        <f>ROUND(C16,2)</f>
        <v>28500</v>
      </c>
    </row>
    <row r="17" spans="1:7" ht="13.8" x14ac:dyDescent="0.25">
      <c r="A17" s="23" t="s">
        <v>8</v>
      </c>
      <c r="B17" s="78">
        <v>21016</v>
      </c>
      <c r="C17" s="78"/>
      <c r="D17" s="78"/>
      <c r="E17" s="78"/>
      <c r="F17" s="16"/>
      <c r="G17" s="17">
        <f>F16</f>
        <v>28500</v>
      </c>
    </row>
    <row r="18" spans="1:7" ht="19.5" customHeight="1" x14ac:dyDescent="0.25">
      <c r="A18" s="89" t="s">
        <v>11</v>
      </c>
      <c r="B18" s="87"/>
    </row>
    <row r="19" spans="1:7" ht="26.25" customHeight="1" x14ac:dyDescent="0.25">
      <c r="A19" s="18" t="s">
        <v>2</v>
      </c>
      <c r="B19" s="62" t="s">
        <v>3</v>
      </c>
      <c r="C19" s="6" t="s">
        <v>54</v>
      </c>
      <c r="D19" s="6" t="s">
        <v>44</v>
      </c>
      <c r="E19" s="6" t="s">
        <v>45</v>
      </c>
      <c r="F19" s="6" t="s">
        <v>46</v>
      </c>
    </row>
    <row r="20" spans="1:7" ht="13.8" x14ac:dyDescent="0.25">
      <c r="A20" s="24">
        <v>4006</v>
      </c>
      <c r="B20" s="63" t="s">
        <v>56</v>
      </c>
      <c r="C20" s="25"/>
      <c r="D20" s="21"/>
      <c r="E20" s="26"/>
      <c r="F20" s="27"/>
    </row>
    <row r="21" spans="1:7" ht="13.8" x14ac:dyDescent="0.25">
      <c r="A21" s="7"/>
      <c r="B21" s="64" t="s">
        <v>55</v>
      </c>
      <c r="C21" s="8">
        <v>570000</v>
      </c>
      <c r="D21" s="9" t="s">
        <v>47</v>
      </c>
      <c r="E21" s="11" t="s">
        <v>53</v>
      </c>
      <c r="F21" s="22">
        <f>ROUND(C21,2)</f>
        <v>570000</v>
      </c>
    </row>
    <row r="22" spans="1:7" ht="13.8" x14ac:dyDescent="0.25">
      <c r="A22" s="28"/>
      <c r="B22" s="65" t="s">
        <v>50</v>
      </c>
      <c r="C22" s="29"/>
      <c r="D22" s="30" t="s">
        <v>51</v>
      </c>
      <c r="E22" s="31">
        <v>0.05</v>
      </c>
      <c r="F22" s="32">
        <f>ROUND(C21*E22,2)</f>
        <v>28500</v>
      </c>
    </row>
    <row r="23" spans="1:7" ht="13.8" x14ac:dyDescent="0.25">
      <c r="A23" s="79"/>
      <c r="B23" s="80"/>
      <c r="C23" s="80"/>
      <c r="D23" s="80"/>
      <c r="E23" s="80"/>
      <c r="F23" s="81"/>
    </row>
    <row r="24" spans="1:7" ht="13.8" x14ac:dyDescent="0.25">
      <c r="A24" s="33">
        <v>4007</v>
      </c>
      <c r="B24" s="66" t="s">
        <v>12</v>
      </c>
      <c r="C24" s="34">
        <v>50</v>
      </c>
      <c r="D24" s="34" t="s">
        <v>5</v>
      </c>
      <c r="E24" s="2"/>
      <c r="F24" s="35">
        <f>ROUND(C24*E24,2)</f>
        <v>0</v>
      </c>
    </row>
    <row r="25" spans="1:7" ht="13.8" x14ac:dyDescent="0.25">
      <c r="A25" s="36">
        <v>4008</v>
      </c>
      <c r="B25" s="67" t="s">
        <v>13</v>
      </c>
      <c r="C25" s="37">
        <v>17000</v>
      </c>
      <c r="D25" s="9" t="s">
        <v>47</v>
      </c>
      <c r="E25" s="9" t="s">
        <v>53</v>
      </c>
      <c r="F25" s="22">
        <f>ROUND(C25,2)</f>
        <v>17000</v>
      </c>
    </row>
    <row r="26" spans="1:7" ht="13.8" x14ac:dyDescent="0.25">
      <c r="A26" s="33">
        <v>4009</v>
      </c>
      <c r="B26" s="67" t="s">
        <v>14</v>
      </c>
      <c r="C26" s="37">
        <v>57000</v>
      </c>
      <c r="D26" s="9" t="s">
        <v>47</v>
      </c>
      <c r="E26" s="9" t="s">
        <v>53</v>
      </c>
      <c r="F26" s="22">
        <f t="shared" ref="F26:F28" si="0">ROUND(C26,2)</f>
        <v>57000</v>
      </c>
    </row>
    <row r="27" spans="1:7" ht="13.8" x14ac:dyDescent="0.25">
      <c r="A27" s="36">
        <v>4010</v>
      </c>
      <c r="B27" s="67" t="s">
        <v>15</v>
      </c>
      <c r="C27" s="37">
        <v>220000</v>
      </c>
      <c r="D27" s="9" t="s">
        <v>47</v>
      </c>
      <c r="E27" s="9" t="s">
        <v>53</v>
      </c>
      <c r="F27" s="22">
        <f t="shared" si="0"/>
        <v>220000</v>
      </c>
    </row>
    <row r="28" spans="1:7" ht="15" customHeight="1" x14ac:dyDescent="0.25">
      <c r="A28" s="33">
        <v>4011</v>
      </c>
      <c r="B28" s="68" t="s">
        <v>16</v>
      </c>
      <c r="C28" s="20">
        <v>17000</v>
      </c>
      <c r="D28" s="21" t="s">
        <v>47</v>
      </c>
      <c r="E28" s="21" t="s">
        <v>53</v>
      </c>
      <c r="F28" s="22">
        <f t="shared" si="0"/>
        <v>17000</v>
      </c>
    </row>
    <row r="29" spans="1:7" ht="13.8" x14ac:dyDescent="0.25">
      <c r="A29" s="38" t="s">
        <v>8</v>
      </c>
      <c r="B29" s="77">
        <v>25105</v>
      </c>
      <c r="C29" s="77"/>
      <c r="D29" s="77"/>
      <c r="E29" s="77"/>
      <c r="F29" s="16"/>
      <c r="G29" s="17">
        <f>SUM(F20:F28)</f>
        <v>909500</v>
      </c>
    </row>
    <row r="30" spans="1:7" ht="18.75" customHeight="1" x14ac:dyDescent="0.25">
      <c r="A30" s="87" t="s">
        <v>17</v>
      </c>
      <c r="B30" s="88"/>
    </row>
    <row r="31" spans="1:7" ht="30" customHeight="1" x14ac:dyDescent="0.25">
      <c r="A31" s="39" t="s">
        <v>2</v>
      </c>
      <c r="B31" s="62" t="s">
        <v>3</v>
      </c>
      <c r="C31" s="6" t="s">
        <v>54</v>
      </c>
      <c r="D31" s="6" t="s">
        <v>44</v>
      </c>
      <c r="E31" s="6" t="s">
        <v>45</v>
      </c>
      <c r="F31" s="6" t="s">
        <v>46</v>
      </c>
    </row>
    <row r="32" spans="1:7" ht="12.75" customHeight="1" x14ac:dyDescent="0.25">
      <c r="A32" s="19">
        <v>4012</v>
      </c>
      <c r="B32" s="67" t="s">
        <v>18</v>
      </c>
      <c r="C32" s="37">
        <v>230000</v>
      </c>
      <c r="D32" s="9" t="s">
        <v>47</v>
      </c>
      <c r="E32" s="9" t="s">
        <v>53</v>
      </c>
      <c r="F32" s="37">
        <f>ROUND(C32,2)</f>
        <v>230000</v>
      </c>
    </row>
    <row r="33" spans="1:7" ht="13.8" x14ac:dyDescent="0.25">
      <c r="A33" s="19">
        <v>4013</v>
      </c>
      <c r="B33" s="67" t="s">
        <v>19</v>
      </c>
      <c r="C33" s="9">
        <v>100</v>
      </c>
      <c r="D33" s="9" t="s">
        <v>5</v>
      </c>
      <c r="E33" s="1"/>
      <c r="F33" s="22">
        <f>ROUND(C33*E33,2)</f>
        <v>0</v>
      </c>
    </row>
    <row r="34" spans="1:7" ht="13.8" x14ac:dyDescent="0.25">
      <c r="A34" s="19">
        <v>4014</v>
      </c>
      <c r="B34" s="68" t="s">
        <v>20</v>
      </c>
      <c r="C34" s="9">
        <v>400</v>
      </c>
      <c r="D34" s="9" t="s">
        <v>5</v>
      </c>
      <c r="E34" s="1"/>
      <c r="F34" s="22">
        <f>ROUND(C34*E34,2)</f>
        <v>0</v>
      </c>
    </row>
    <row r="35" spans="1:7" ht="13.8" x14ac:dyDescent="0.25">
      <c r="A35" s="23" t="s">
        <v>8</v>
      </c>
      <c r="B35" s="78">
        <v>25715</v>
      </c>
      <c r="C35" s="78"/>
      <c r="D35" s="78"/>
      <c r="E35" s="78"/>
      <c r="F35" s="16"/>
      <c r="G35" s="17">
        <f>SUM(F32:F34)</f>
        <v>230000</v>
      </c>
    </row>
    <row r="36" spans="1:7" ht="15.75" customHeight="1" x14ac:dyDescent="0.25">
      <c r="A36" s="87" t="s">
        <v>21</v>
      </c>
      <c r="B36" s="87"/>
    </row>
    <row r="37" spans="1:7" ht="26.25" customHeight="1" x14ac:dyDescent="0.25">
      <c r="A37" s="18" t="s">
        <v>2</v>
      </c>
      <c r="B37" s="18" t="s">
        <v>3</v>
      </c>
      <c r="C37" s="6" t="s">
        <v>57</v>
      </c>
      <c r="D37" s="6" t="s">
        <v>44</v>
      </c>
      <c r="E37" s="6" t="s">
        <v>45</v>
      </c>
      <c r="F37" s="6" t="s">
        <v>46</v>
      </c>
    </row>
    <row r="38" spans="1:7" ht="13.8" x14ac:dyDescent="0.25">
      <c r="A38" s="40">
        <v>4015</v>
      </c>
      <c r="B38" s="66" t="s">
        <v>22</v>
      </c>
      <c r="C38" s="37">
        <v>11000000</v>
      </c>
      <c r="D38" s="41" t="s">
        <v>58</v>
      </c>
      <c r="E38" s="3"/>
      <c r="F38" s="22">
        <f>ROUND(C38*E38,2)</f>
        <v>0</v>
      </c>
    </row>
    <row r="39" spans="1:7" ht="13.8" x14ac:dyDescent="0.25">
      <c r="A39" s="40">
        <v>4016</v>
      </c>
      <c r="B39" s="66" t="s">
        <v>23</v>
      </c>
      <c r="C39" s="37">
        <v>8300000</v>
      </c>
      <c r="D39" s="41" t="s">
        <v>58</v>
      </c>
      <c r="E39" s="3"/>
      <c r="F39" s="22">
        <f t="shared" ref="F39:F44" si="1">ROUND(C39*E39,2)</f>
        <v>0</v>
      </c>
    </row>
    <row r="40" spans="1:7" ht="13.8" x14ac:dyDescent="0.25">
      <c r="A40" s="40">
        <v>4017</v>
      </c>
      <c r="B40" s="67" t="s">
        <v>24</v>
      </c>
      <c r="C40" s="37">
        <v>4300000</v>
      </c>
      <c r="D40" s="41" t="s">
        <v>58</v>
      </c>
      <c r="E40" s="3"/>
      <c r="F40" s="22">
        <f t="shared" si="1"/>
        <v>0</v>
      </c>
    </row>
    <row r="41" spans="1:7" ht="13.8" x14ac:dyDescent="0.25">
      <c r="A41" s="40">
        <v>4018</v>
      </c>
      <c r="B41" s="67" t="s">
        <v>25</v>
      </c>
      <c r="C41" s="37">
        <v>1000000</v>
      </c>
      <c r="D41" s="41" t="s">
        <v>58</v>
      </c>
      <c r="E41" s="3"/>
      <c r="F41" s="22">
        <f t="shared" si="1"/>
        <v>0</v>
      </c>
    </row>
    <row r="42" spans="1:7" ht="13.8" x14ac:dyDescent="0.25">
      <c r="A42" s="40">
        <v>4019</v>
      </c>
      <c r="B42" s="67" t="s">
        <v>26</v>
      </c>
      <c r="C42" s="37">
        <v>1000000</v>
      </c>
      <c r="D42" s="41" t="s">
        <v>58</v>
      </c>
      <c r="E42" s="3"/>
      <c r="F42" s="22">
        <f t="shared" si="1"/>
        <v>0</v>
      </c>
    </row>
    <row r="43" spans="1:7" ht="13.8" x14ac:dyDescent="0.25">
      <c r="A43" s="40">
        <v>4020</v>
      </c>
      <c r="B43" s="67" t="s">
        <v>27</v>
      </c>
      <c r="C43" s="37">
        <v>1500000</v>
      </c>
      <c r="D43" s="41" t="s">
        <v>58</v>
      </c>
      <c r="E43" s="3"/>
      <c r="F43" s="22">
        <f t="shared" si="1"/>
        <v>0</v>
      </c>
    </row>
    <row r="44" spans="1:7" ht="13.8" x14ac:dyDescent="0.25">
      <c r="A44" s="40">
        <v>4021</v>
      </c>
      <c r="B44" s="67" t="s">
        <v>28</v>
      </c>
      <c r="C44" s="37">
        <v>25000</v>
      </c>
      <c r="D44" s="41" t="s">
        <v>58</v>
      </c>
      <c r="E44" s="3"/>
      <c r="F44" s="22">
        <f t="shared" si="1"/>
        <v>0</v>
      </c>
    </row>
    <row r="45" spans="1:7" ht="29.25" customHeight="1" x14ac:dyDescent="0.25">
      <c r="A45" s="18" t="s">
        <v>2</v>
      </c>
      <c r="B45" s="18" t="s">
        <v>3</v>
      </c>
      <c r="C45" s="6" t="s">
        <v>54</v>
      </c>
      <c r="D45" s="6" t="s">
        <v>44</v>
      </c>
      <c r="E45" s="6" t="s">
        <v>45</v>
      </c>
      <c r="F45" s="6" t="s">
        <v>46</v>
      </c>
    </row>
    <row r="46" spans="1:7" ht="13.8" x14ac:dyDescent="0.25">
      <c r="A46" s="19">
        <v>4022</v>
      </c>
      <c r="B46" s="67" t="s">
        <v>29</v>
      </c>
      <c r="C46" s="9">
        <v>5</v>
      </c>
      <c r="D46" s="9" t="s">
        <v>4</v>
      </c>
      <c r="E46" s="4"/>
      <c r="F46" s="22">
        <f>ROUND(C46*E46,2)</f>
        <v>0</v>
      </c>
    </row>
    <row r="47" spans="1:7" ht="12.75" customHeight="1" x14ac:dyDescent="0.25">
      <c r="A47" s="19">
        <v>4023</v>
      </c>
      <c r="B47" s="67" t="s">
        <v>30</v>
      </c>
      <c r="C47" s="37">
        <v>5700</v>
      </c>
      <c r="D47" s="9" t="s">
        <v>47</v>
      </c>
      <c r="E47" s="9" t="s">
        <v>53</v>
      </c>
      <c r="F47" s="22">
        <f>ROUND(C47,2)</f>
        <v>5700</v>
      </c>
    </row>
    <row r="48" spans="1:7" ht="12.75" customHeight="1" x14ac:dyDescent="0.25">
      <c r="A48" s="19">
        <v>4024</v>
      </c>
      <c r="B48" s="67" t="s">
        <v>31</v>
      </c>
      <c r="C48" s="37">
        <v>57000</v>
      </c>
      <c r="D48" s="9" t="s">
        <v>47</v>
      </c>
      <c r="E48" s="9" t="s">
        <v>53</v>
      </c>
      <c r="F48" s="22">
        <f>ROUND(C48,2)</f>
        <v>57000</v>
      </c>
    </row>
    <row r="49" spans="1:7" ht="12.75" customHeight="1" x14ac:dyDescent="0.25">
      <c r="A49" s="42">
        <v>4025</v>
      </c>
      <c r="B49" s="68" t="s">
        <v>32</v>
      </c>
      <c r="C49" s="20">
        <v>45700</v>
      </c>
      <c r="D49" s="21" t="s">
        <v>47</v>
      </c>
      <c r="E49" s="21" t="s">
        <v>53</v>
      </c>
      <c r="F49" s="27">
        <f>ROUND(C49,2)</f>
        <v>45700</v>
      </c>
    </row>
    <row r="50" spans="1:7" ht="13.8" x14ac:dyDescent="0.25">
      <c r="A50" s="43" t="s">
        <v>8</v>
      </c>
      <c r="B50" s="78">
        <v>25226</v>
      </c>
      <c r="C50" s="78"/>
      <c r="D50" s="78"/>
      <c r="E50" s="78"/>
      <c r="F50" s="16"/>
      <c r="G50" s="17">
        <f>SUM(F38:F49)</f>
        <v>108400</v>
      </c>
    </row>
    <row r="52" spans="1:7" ht="12.9" customHeight="1" x14ac:dyDescent="0.25">
      <c r="A52" s="90" t="s">
        <v>64</v>
      </c>
      <c r="B52" s="91"/>
      <c r="C52" s="44"/>
      <c r="F52" s="45"/>
      <c r="G52" s="46">
        <f>SUM(G3:G50)</f>
        <v>1809150</v>
      </c>
    </row>
    <row r="54" spans="1:7" x14ac:dyDescent="0.25">
      <c r="A54" s="47" t="s">
        <v>60</v>
      </c>
    </row>
  </sheetData>
  <sheetProtection algorithmName="SHA-512" hashValue="4PbjXcQWQSKjv/nAGHEhG28nLOscFBIctVzvMcmgXX2xWQcgNWSxKKlAPHQMg9lbAhs8ZLEkPKG1EMosPLA4tw==" saltValue="r5PpUOrjr/bzoq91BsQ7ug==" spinCount="100000" sheet="1" objects="1" scenarios="1"/>
  <mergeCells count="14">
    <mergeCell ref="A10:F10"/>
    <mergeCell ref="A1:F1"/>
    <mergeCell ref="A2:B2"/>
    <mergeCell ref="A23:F23"/>
    <mergeCell ref="B13:E13"/>
    <mergeCell ref="A14:B14"/>
    <mergeCell ref="B17:E17"/>
    <mergeCell ref="A18:B18"/>
    <mergeCell ref="B50:E50"/>
    <mergeCell ref="A52:B52"/>
    <mergeCell ref="B35:E35"/>
    <mergeCell ref="A36:B36"/>
    <mergeCell ref="B29:E29"/>
    <mergeCell ref="A30:B3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4B7F-F0E1-44AF-90B0-6ED05E50CDC6}">
  <sheetPr>
    <pageSetUpPr fitToPage="1"/>
  </sheetPr>
  <dimension ref="A1:G54"/>
  <sheetViews>
    <sheetView workbookViewId="0">
      <selection sqref="A1:F1"/>
    </sheetView>
  </sheetViews>
  <sheetFormatPr defaultColWidth="8.77734375" defaultRowHeight="13.2" x14ac:dyDescent="0.25"/>
  <cols>
    <col min="1" max="1" width="8.77734375" style="5"/>
    <col min="2" max="2" width="46.44140625" style="5" customWidth="1"/>
    <col min="3" max="3" width="14.77734375" style="5" customWidth="1"/>
    <col min="4" max="4" width="14" style="5" customWidth="1"/>
    <col min="5" max="5" width="14.6640625" style="5" customWidth="1"/>
    <col min="6" max="6" width="19.6640625" style="5" customWidth="1"/>
    <col min="7" max="7" width="18.88671875" style="5" customWidth="1"/>
    <col min="8" max="16384" width="8.77734375" style="5"/>
  </cols>
  <sheetData>
    <row r="1" spans="1:7" ht="36" customHeight="1" thickBot="1" x14ac:dyDescent="0.3">
      <c r="A1" s="82" t="s">
        <v>65</v>
      </c>
      <c r="B1" s="83"/>
      <c r="C1" s="83"/>
      <c r="D1" s="83"/>
      <c r="E1" s="83"/>
      <c r="F1" s="84"/>
    </row>
    <row r="2" spans="1:7" ht="17.25" customHeight="1" x14ac:dyDescent="0.25">
      <c r="A2" s="86" t="s">
        <v>1</v>
      </c>
      <c r="B2" s="86"/>
    </row>
    <row r="3" spans="1:7" ht="30" customHeight="1" x14ac:dyDescent="0.25">
      <c r="A3" s="6" t="s">
        <v>2</v>
      </c>
      <c r="B3" s="54" t="s">
        <v>3</v>
      </c>
      <c r="C3" s="6" t="s">
        <v>54</v>
      </c>
      <c r="D3" s="6" t="s">
        <v>44</v>
      </c>
      <c r="E3" s="6" t="s">
        <v>45</v>
      </c>
      <c r="F3" s="6" t="s">
        <v>46</v>
      </c>
    </row>
    <row r="4" spans="1:7" ht="13.8" x14ac:dyDescent="0.25">
      <c r="A4" s="7">
        <v>5001</v>
      </c>
      <c r="B4" s="55" t="s">
        <v>48</v>
      </c>
      <c r="C4" s="8"/>
      <c r="D4" s="9"/>
      <c r="E4" s="9"/>
      <c r="F4" s="8"/>
    </row>
    <row r="5" spans="1:7" ht="13.8" x14ac:dyDescent="0.25">
      <c r="A5" s="7"/>
      <c r="B5" s="56" t="s">
        <v>49</v>
      </c>
      <c r="C5" s="8">
        <f>ROUNDUP('Option Year 4'!C5/2,0)</f>
        <v>157500</v>
      </c>
      <c r="D5" s="9" t="s">
        <v>47</v>
      </c>
      <c r="E5" s="9" t="s">
        <v>53</v>
      </c>
      <c r="F5" s="8">
        <f>ROUND(C5,2)</f>
        <v>157500</v>
      </c>
    </row>
    <row r="6" spans="1:7" ht="13.8" x14ac:dyDescent="0.25">
      <c r="A6" s="7"/>
      <c r="B6" s="56" t="s">
        <v>50</v>
      </c>
      <c r="C6" s="8"/>
      <c r="D6" s="9" t="s">
        <v>51</v>
      </c>
      <c r="E6" s="10">
        <f>'Option Year 4'!E6</f>
        <v>0.05</v>
      </c>
      <c r="F6" s="8">
        <f>ROUND(C5*E6,2)</f>
        <v>7875</v>
      </c>
    </row>
    <row r="7" spans="1:7" ht="13.8" x14ac:dyDescent="0.25">
      <c r="A7" s="7">
        <v>5002</v>
      </c>
      <c r="B7" s="57" t="s">
        <v>52</v>
      </c>
      <c r="C7" s="9"/>
      <c r="D7" s="9"/>
      <c r="E7" s="11"/>
      <c r="F7" s="9"/>
    </row>
    <row r="8" spans="1:7" ht="13.8" x14ac:dyDescent="0.25">
      <c r="A8" s="7"/>
      <c r="B8" s="58" t="s">
        <v>49</v>
      </c>
      <c r="C8" s="8">
        <f>ROUNDUP('Option Year 4'!C8/2,0)</f>
        <v>72500</v>
      </c>
      <c r="D8" s="9" t="s">
        <v>47</v>
      </c>
      <c r="E8" s="9" t="s">
        <v>53</v>
      </c>
      <c r="F8" s="12">
        <f>ROUND(C8,2)</f>
        <v>72500</v>
      </c>
    </row>
    <row r="9" spans="1:7" ht="13.8" x14ac:dyDescent="0.25">
      <c r="A9" s="7"/>
      <c r="B9" s="58" t="s">
        <v>50</v>
      </c>
      <c r="C9" s="9">
        <f>ROUNDUP('Option Year 4'!C9/2,0)</f>
        <v>26</v>
      </c>
      <c r="D9" s="9" t="s">
        <v>4</v>
      </c>
      <c r="E9" s="50">
        <f>'Option Year 4'!E9</f>
        <v>0</v>
      </c>
      <c r="F9" s="12">
        <f>ROUND(C9*E9,2)</f>
        <v>0</v>
      </c>
    </row>
    <row r="10" spans="1:7" ht="13.8" x14ac:dyDescent="0.25">
      <c r="A10" s="79"/>
      <c r="B10" s="80"/>
      <c r="C10" s="80"/>
      <c r="D10" s="80"/>
      <c r="E10" s="80"/>
      <c r="F10" s="81"/>
    </row>
    <row r="11" spans="1:7" ht="13.8" x14ac:dyDescent="0.25">
      <c r="A11" s="7">
        <v>5003</v>
      </c>
      <c r="B11" s="59" t="s">
        <v>71</v>
      </c>
      <c r="C11" s="9">
        <f>ROUNDUP('Option Year 4'!C11/2,0)</f>
        <v>25</v>
      </c>
      <c r="D11" s="9" t="s">
        <v>5</v>
      </c>
      <c r="E11" s="50">
        <f>'Option Year 4'!E11</f>
        <v>0</v>
      </c>
      <c r="F11" s="8">
        <f>ROUND(C11*E11,2)</f>
        <v>0</v>
      </c>
    </row>
    <row r="12" spans="1:7" ht="13.8" x14ac:dyDescent="0.25">
      <c r="A12" s="7">
        <v>5004</v>
      </c>
      <c r="B12" s="58" t="s">
        <v>7</v>
      </c>
      <c r="C12" s="8">
        <f>ROUNDUP('Option Year 4'!C12/2,0)</f>
        <v>28500</v>
      </c>
      <c r="D12" s="9" t="s">
        <v>47</v>
      </c>
      <c r="E12" s="9" t="s">
        <v>53</v>
      </c>
      <c r="F12" s="12">
        <f>ROUND(C12,2)</f>
        <v>28500</v>
      </c>
    </row>
    <row r="13" spans="1:7" ht="13.8" x14ac:dyDescent="0.25">
      <c r="A13" s="15" t="s">
        <v>8</v>
      </c>
      <c r="B13" s="78">
        <v>22012</v>
      </c>
      <c r="C13" s="78"/>
      <c r="D13" s="78"/>
      <c r="E13" s="78"/>
      <c r="F13" s="16"/>
      <c r="G13" s="17">
        <f>SUM(F4:F12)</f>
        <v>266375</v>
      </c>
    </row>
    <row r="14" spans="1:7" ht="15.75" customHeight="1" x14ac:dyDescent="0.25">
      <c r="A14" s="85" t="s">
        <v>9</v>
      </c>
      <c r="B14" s="86"/>
    </row>
    <row r="15" spans="1:7" ht="21" customHeight="1" x14ac:dyDescent="0.25">
      <c r="A15" s="18" t="s">
        <v>2</v>
      </c>
      <c r="B15" s="60" t="s">
        <v>3</v>
      </c>
      <c r="C15" s="6" t="s">
        <v>54</v>
      </c>
      <c r="D15" s="6" t="s">
        <v>44</v>
      </c>
      <c r="E15" s="6" t="s">
        <v>45</v>
      </c>
      <c r="F15" s="6" t="s">
        <v>46</v>
      </c>
    </row>
    <row r="16" spans="1:7" ht="12.75" customHeight="1" x14ac:dyDescent="0.25">
      <c r="A16" s="19">
        <v>5005</v>
      </c>
      <c r="B16" s="61" t="s">
        <v>10</v>
      </c>
      <c r="C16" s="20">
        <f>ROUNDUP('Option Year 4'!C16/2,0)</f>
        <v>14250</v>
      </c>
      <c r="D16" s="21" t="s">
        <v>47</v>
      </c>
      <c r="E16" s="21" t="s">
        <v>53</v>
      </c>
      <c r="F16" s="22">
        <f>ROUND(C16,2)</f>
        <v>14250</v>
      </c>
    </row>
    <row r="17" spans="1:7" ht="13.8" x14ac:dyDescent="0.25">
      <c r="A17" s="23" t="s">
        <v>8</v>
      </c>
      <c r="B17" s="78">
        <v>21016</v>
      </c>
      <c r="C17" s="78"/>
      <c r="D17" s="78"/>
      <c r="E17" s="78"/>
      <c r="F17" s="16"/>
      <c r="G17" s="17">
        <f>F16</f>
        <v>14250</v>
      </c>
    </row>
    <row r="18" spans="1:7" ht="19.5" customHeight="1" x14ac:dyDescent="0.25">
      <c r="A18" s="89" t="s">
        <v>11</v>
      </c>
      <c r="B18" s="87"/>
    </row>
    <row r="19" spans="1:7" ht="26.25" customHeight="1" x14ac:dyDescent="0.25">
      <c r="A19" s="18" t="s">
        <v>2</v>
      </c>
      <c r="B19" s="62" t="s">
        <v>3</v>
      </c>
      <c r="C19" s="6" t="s">
        <v>54</v>
      </c>
      <c r="D19" s="6" t="s">
        <v>44</v>
      </c>
      <c r="E19" s="6" t="s">
        <v>45</v>
      </c>
      <c r="F19" s="6" t="s">
        <v>46</v>
      </c>
    </row>
    <row r="20" spans="1:7" ht="13.8" x14ac:dyDescent="0.25">
      <c r="A20" s="24">
        <v>5006</v>
      </c>
      <c r="B20" s="63" t="s">
        <v>56</v>
      </c>
      <c r="C20" s="25"/>
      <c r="D20" s="21"/>
      <c r="E20" s="26"/>
      <c r="F20" s="27"/>
    </row>
    <row r="21" spans="1:7" ht="13.8" x14ac:dyDescent="0.25">
      <c r="A21" s="7"/>
      <c r="B21" s="64" t="s">
        <v>55</v>
      </c>
      <c r="C21" s="8">
        <f>ROUNDUP('Option Year 4'!C21/2,0)</f>
        <v>285000</v>
      </c>
      <c r="D21" s="9" t="s">
        <v>47</v>
      </c>
      <c r="E21" s="11" t="s">
        <v>53</v>
      </c>
      <c r="F21" s="22">
        <f>ROUND(C21,2)</f>
        <v>285000</v>
      </c>
    </row>
    <row r="22" spans="1:7" ht="13.8" x14ac:dyDescent="0.25">
      <c r="A22" s="28"/>
      <c r="B22" s="65" t="s">
        <v>50</v>
      </c>
      <c r="C22" s="29"/>
      <c r="D22" s="30" t="s">
        <v>51</v>
      </c>
      <c r="E22" s="31">
        <f>'Option Year 4'!E22</f>
        <v>0.05</v>
      </c>
      <c r="F22" s="32">
        <f>ROUND(C21*E22,2)</f>
        <v>14250</v>
      </c>
    </row>
    <row r="23" spans="1:7" ht="13.8" x14ac:dyDescent="0.25">
      <c r="A23" s="79"/>
      <c r="B23" s="80"/>
      <c r="C23" s="80"/>
      <c r="D23" s="80"/>
      <c r="E23" s="80"/>
      <c r="F23" s="81"/>
    </row>
    <row r="24" spans="1:7" ht="13.8" x14ac:dyDescent="0.25">
      <c r="A24" s="33">
        <v>5007</v>
      </c>
      <c r="B24" s="66" t="s">
        <v>12</v>
      </c>
      <c r="C24" s="34">
        <f>ROUNDUP('Option Year 4'!C24/2,0)</f>
        <v>25</v>
      </c>
      <c r="D24" s="34" t="s">
        <v>5</v>
      </c>
      <c r="E24" s="51">
        <f>'Option Year 4'!E24</f>
        <v>0</v>
      </c>
      <c r="F24" s="35">
        <f>ROUND(C24*E24,2)</f>
        <v>0</v>
      </c>
    </row>
    <row r="25" spans="1:7" ht="13.8" x14ac:dyDescent="0.25">
      <c r="A25" s="36">
        <v>5008</v>
      </c>
      <c r="B25" s="67" t="s">
        <v>13</v>
      </c>
      <c r="C25" s="49">
        <f>ROUNDUP('Option Year 4'!C25/2,0)</f>
        <v>8500</v>
      </c>
      <c r="D25" s="9" t="s">
        <v>47</v>
      </c>
      <c r="E25" s="9" t="s">
        <v>53</v>
      </c>
      <c r="F25" s="22">
        <f>ROUND(C25,2)</f>
        <v>8500</v>
      </c>
    </row>
    <row r="26" spans="1:7" ht="13.8" x14ac:dyDescent="0.25">
      <c r="A26" s="33">
        <v>5009</v>
      </c>
      <c r="B26" s="67" t="s">
        <v>14</v>
      </c>
      <c r="C26" s="49">
        <f>ROUNDUP('Option Year 4'!C26/2,0)</f>
        <v>28500</v>
      </c>
      <c r="D26" s="9" t="s">
        <v>47</v>
      </c>
      <c r="E26" s="9" t="s">
        <v>53</v>
      </c>
      <c r="F26" s="22">
        <f t="shared" ref="F26:F28" si="0">ROUND(C26,2)</f>
        <v>28500</v>
      </c>
    </row>
    <row r="27" spans="1:7" ht="13.8" x14ac:dyDescent="0.25">
      <c r="A27" s="36">
        <v>5010</v>
      </c>
      <c r="B27" s="67" t="s">
        <v>15</v>
      </c>
      <c r="C27" s="49">
        <f>ROUNDUP('Option Year 4'!C27/2,0)</f>
        <v>110000</v>
      </c>
      <c r="D27" s="9" t="s">
        <v>47</v>
      </c>
      <c r="E27" s="9" t="s">
        <v>53</v>
      </c>
      <c r="F27" s="22">
        <f t="shared" si="0"/>
        <v>110000</v>
      </c>
    </row>
    <row r="28" spans="1:7" ht="15" customHeight="1" x14ac:dyDescent="0.25">
      <c r="A28" s="33">
        <v>5011</v>
      </c>
      <c r="B28" s="68" t="s">
        <v>16</v>
      </c>
      <c r="C28" s="49">
        <f>ROUNDUP('Option Year 4'!C28/2,0)</f>
        <v>8500</v>
      </c>
      <c r="D28" s="21" t="s">
        <v>47</v>
      </c>
      <c r="E28" s="21" t="s">
        <v>53</v>
      </c>
      <c r="F28" s="22">
        <f t="shared" si="0"/>
        <v>8500</v>
      </c>
    </row>
    <row r="29" spans="1:7" ht="13.8" x14ac:dyDescent="0.25">
      <c r="A29" s="38" t="s">
        <v>8</v>
      </c>
      <c r="B29" s="77">
        <v>25105</v>
      </c>
      <c r="C29" s="77"/>
      <c r="D29" s="77"/>
      <c r="E29" s="77"/>
      <c r="F29" s="16"/>
      <c r="G29" s="17">
        <f>SUM(F20:F28)</f>
        <v>454750</v>
      </c>
    </row>
    <row r="30" spans="1:7" ht="18.75" customHeight="1" x14ac:dyDescent="0.25">
      <c r="A30" s="87" t="s">
        <v>17</v>
      </c>
      <c r="B30" s="88"/>
    </row>
    <row r="31" spans="1:7" ht="30" customHeight="1" x14ac:dyDescent="0.25">
      <c r="A31" s="39" t="s">
        <v>2</v>
      </c>
      <c r="B31" s="62" t="s">
        <v>3</v>
      </c>
      <c r="C31" s="6" t="s">
        <v>54</v>
      </c>
      <c r="D31" s="6" t="s">
        <v>44</v>
      </c>
      <c r="E31" s="6" t="s">
        <v>45</v>
      </c>
      <c r="F31" s="6" t="s">
        <v>46</v>
      </c>
    </row>
    <row r="32" spans="1:7" ht="12.75" customHeight="1" x14ac:dyDescent="0.25">
      <c r="A32" s="19">
        <v>5012</v>
      </c>
      <c r="B32" s="67" t="s">
        <v>18</v>
      </c>
      <c r="C32" s="37">
        <f>ROUNDUP('Option Year 4'!C32/2,0)</f>
        <v>115000</v>
      </c>
      <c r="D32" s="9" t="s">
        <v>47</v>
      </c>
      <c r="E32" s="9" t="s">
        <v>53</v>
      </c>
      <c r="F32" s="37">
        <f>ROUND(C32,2)</f>
        <v>115000</v>
      </c>
    </row>
    <row r="33" spans="1:7" ht="13.8" x14ac:dyDescent="0.25">
      <c r="A33" s="19">
        <v>5013</v>
      </c>
      <c r="B33" s="67" t="s">
        <v>19</v>
      </c>
      <c r="C33" s="9">
        <f>ROUNDUP('Option Year 4'!C33/2,0)</f>
        <v>50</v>
      </c>
      <c r="D33" s="9" t="s">
        <v>5</v>
      </c>
      <c r="E33" s="50">
        <f>'Option Year 4'!E33</f>
        <v>0</v>
      </c>
      <c r="F33" s="22">
        <f>ROUND(C33*E33,2)</f>
        <v>0</v>
      </c>
    </row>
    <row r="34" spans="1:7" ht="13.8" x14ac:dyDescent="0.25">
      <c r="A34" s="19">
        <v>5014</v>
      </c>
      <c r="B34" s="68" t="s">
        <v>20</v>
      </c>
      <c r="C34" s="9">
        <f>ROUNDUP('Option Year 4'!C34/2,0)</f>
        <v>200</v>
      </c>
      <c r="D34" s="9" t="s">
        <v>5</v>
      </c>
      <c r="E34" s="50">
        <f>'Option Year 4'!E34</f>
        <v>0</v>
      </c>
      <c r="F34" s="22">
        <f>ROUND(C34*E34,2)</f>
        <v>0</v>
      </c>
    </row>
    <row r="35" spans="1:7" ht="13.8" x14ac:dyDescent="0.25">
      <c r="A35" s="23" t="s">
        <v>8</v>
      </c>
      <c r="B35" s="78">
        <v>25715</v>
      </c>
      <c r="C35" s="78"/>
      <c r="D35" s="78"/>
      <c r="E35" s="78"/>
      <c r="F35" s="16"/>
      <c r="G35" s="17">
        <f>SUM(F32:F34)</f>
        <v>115000</v>
      </c>
    </row>
    <row r="36" spans="1:7" ht="15.75" customHeight="1" x14ac:dyDescent="0.25">
      <c r="A36" s="87" t="s">
        <v>21</v>
      </c>
      <c r="B36" s="87"/>
    </row>
    <row r="37" spans="1:7" ht="26.25" customHeight="1" x14ac:dyDescent="0.25">
      <c r="A37" s="18" t="s">
        <v>2</v>
      </c>
      <c r="B37" s="18" t="s">
        <v>3</v>
      </c>
      <c r="C37" s="6" t="s">
        <v>57</v>
      </c>
      <c r="D37" s="6" t="s">
        <v>44</v>
      </c>
      <c r="E37" s="6" t="s">
        <v>45</v>
      </c>
      <c r="F37" s="6" t="s">
        <v>46</v>
      </c>
    </row>
    <row r="38" spans="1:7" ht="13.8" x14ac:dyDescent="0.25">
      <c r="A38" s="40">
        <v>5015</v>
      </c>
      <c r="B38" s="66" t="s">
        <v>22</v>
      </c>
      <c r="C38" s="37">
        <f>ROUNDUP('Option Year 4'!C38/2,0)</f>
        <v>5500000</v>
      </c>
      <c r="D38" s="41" t="s">
        <v>58</v>
      </c>
      <c r="E38" s="52">
        <f>'Option Year 4'!E38</f>
        <v>0</v>
      </c>
      <c r="F38" s="22">
        <f>ROUND(C38*E38,2)</f>
        <v>0</v>
      </c>
    </row>
    <row r="39" spans="1:7" ht="13.8" x14ac:dyDescent="0.25">
      <c r="A39" s="40">
        <v>5016</v>
      </c>
      <c r="B39" s="66" t="s">
        <v>23</v>
      </c>
      <c r="C39" s="37">
        <f>ROUNDUP('Option Year 4'!C39/2,0)</f>
        <v>4150000</v>
      </c>
      <c r="D39" s="41" t="s">
        <v>58</v>
      </c>
      <c r="E39" s="52">
        <f>'Option Year 4'!E39</f>
        <v>0</v>
      </c>
      <c r="F39" s="22">
        <f t="shared" ref="F39:F44" si="1">ROUND(C39*E39,2)</f>
        <v>0</v>
      </c>
    </row>
    <row r="40" spans="1:7" ht="13.8" x14ac:dyDescent="0.25">
      <c r="A40" s="40">
        <v>5017</v>
      </c>
      <c r="B40" s="67" t="s">
        <v>24</v>
      </c>
      <c r="C40" s="37">
        <f>ROUNDUP('Option Year 4'!C40/2,0)</f>
        <v>2150000</v>
      </c>
      <c r="D40" s="41" t="s">
        <v>58</v>
      </c>
      <c r="E40" s="52">
        <f>'Option Year 4'!E40</f>
        <v>0</v>
      </c>
      <c r="F40" s="22">
        <f t="shared" si="1"/>
        <v>0</v>
      </c>
    </row>
    <row r="41" spans="1:7" ht="13.8" x14ac:dyDescent="0.25">
      <c r="A41" s="40">
        <v>5018</v>
      </c>
      <c r="B41" s="67" t="s">
        <v>25</v>
      </c>
      <c r="C41" s="37">
        <f>ROUNDUP('Option Year 4'!C41/2,0)</f>
        <v>500000</v>
      </c>
      <c r="D41" s="41" t="s">
        <v>58</v>
      </c>
      <c r="E41" s="52">
        <f>'Option Year 4'!E41</f>
        <v>0</v>
      </c>
      <c r="F41" s="22">
        <f t="shared" si="1"/>
        <v>0</v>
      </c>
    </row>
    <row r="42" spans="1:7" ht="13.8" x14ac:dyDescent="0.25">
      <c r="A42" s="40">
        <v>5019</v>
      </c>
      <c r="B42" s="67" t="s">
        <v>26</v>
      </c>
      <c r="C42" s="37">
        <f>ROUNDUP('Option Year 4'!C42/2,0)</f>
        <v>500000</v>
      </c>
      <c r="D42" s="41" t="s">
        <v>58</v>
      </c>
      <c r="E42" s="52">
        <f>'Option Year 4'!E42</f>
        <v>0</v>
      </c>
      <c r="F42" s="22">
        <f t="shared" si="1"/>
        <v>0</v>
      </c>
    </row>
    <row r="43" spans="1:7" ht="13.8" x14ac:dyDescent="0.25">
      <c r="A43" s="40">
        <v>5020</v>
      </c>
      <c r="B43" s="67" t="s">
        <v>27</v>
      </c>
      <c r="C43" s="37">
        <f>ROUNDUP('Option Year 4'!C43/2,0)</f>
        <v>750000</v>
      </c>
      <c r="D43" s="41" t="s">
        <v>58</v>
      </c>
      <c r="E43" s="52">
        <f>'Option Year 4'!E43</f>
        <v>0</v>
      </c>
      <c r="F43" s="22">
        <f t="shared" si="1"/>
        <v>0</v>
      </c>
    </row>
    <row r="44" spans="1:7" ht="13.8" x14ac:dyDescent="0.25">
      <c r="A44" s="40">
        <v>5021</v>
      </c>
      <c r="B44" s="67" t="s">
        <v>28</v>
      </c>
      <c r="C44" s="37">
        <f>ROUNDUP('Option Year 4'!C44/2,0)</f>
        <v>12500</v>
      </c>
      <c r="D44" s="41" t="s">
        <v>58</v>
      </c>
      <c r="E44" s="52">
        <f>'Option Year 4'!E44</f>
        <v>0</v>
      </c>
      <c r="F44" s="22">
        <f t="shared" si="1"/>
        <v>0</v>
      </c>
    </row>
    <row r="45" spans="1:7" ht="29.25" customHeight="1" x14ac:dyDescent="0.25">
      <c r="A45" s="18" t="s">
        <v>2</v>
      </c>
      <c r="B45" s="18" t="s">
        <v>3</v>
      </c>
      <c r="C45" s="6" t="s">
        <v>54</v>
      </c>
      <c r="D45" s="6" t="s">
        <v>44</v>
      </c>
      <c r="E45" s="6" t="s">
        <v>45</v>
      </c>
      <c r="F45" s="6" t="s">
        <v>46</v>
      </c>
    </row>
    <row r="46" spans="1:7" ht="13.8" x14ac:dyDescent="0.25">
      <c r="A46" s="19">
        <v>5022</v>
      </c>
      <c r="B46" s="67" t="s">
        <v>29</v>
      </c>
      <c r="C46" s="9">
        <f>ROUNDUP('Option Year 4'!C46/2,0)</f>
        <v>3</v>
      </c>
      <c r="D46" s="9" t="s">
        <v>4</v>
      </c>
      <c r="E46" s="53">
        <f>'Option Year 4'!E46</f>
        <v>0</v>
      </c>
      <c r="F46" s="22">
        <f>ROUND(C46*E46,2)</f>
        <v>0</v>
      </c>
    </row>
    <row r="47" spans="1:7" ht="12.75" customHeight="1" x14ac:dyDescent="0.25">
      <c r="A47" s="19">
        <v>5023</v>
      </c>
      <c r="B47" s="67" t="s">
        <v>30</v>
      </c>
      <c r="C47" s="8">
        <f>ROUNDUP('Option Year 4'!C47/2,0)</f>
        <v>2850</v>
      </c>
      <c r="D47" s="9" t="s">
        <v>47</v>
      </c>
      <c r="E47" s="9" t="s">
        <v>53</v>
      </c>
      <c r="F47" s="22">
        <f>ROUND(C47,2)</f>
        <v>2850</v>
      </c>
    </row>
    <row r="48" spans="1:7" ht="12.75" customHeight="1" x14ac:dyDescent="0.25">
      <c r="A48" s="19">
        <v>5024</v>
      </c>
      <c r="B48" s="67" t="s">
        <v>31</v>
      </c>
      <c r="C48" s="8">
        <f>ROUNDUP('Option Year 4'!C48/2,0)</f>
        <v>28500</v>
      </c>
      <c r="D48" s="9" t="s">
        <v>47</v>
      </c>
      <c r="E48" s="9" t="s">
        <v>53</v>
      </c>
      <c r="F48" s="22">
        <f>ROUND(C48,2)</f>
        <v>28500</v>
      </c>
    </row>
    <row r="49" spans="1:7" ht="12.75" customHeight="1" x14ac:dyDescent="0.25">
      <c r="A49" s="42">
        <v>5025</v>
      </c>
      <c r="B49" s="68" t="s">
        <v>32</v>
      </c>
      <c r="C49" s="8">
        <f>ROUNDUP('Option Year 4'!C49/2,0)</f>
        <v>22850</v>
      </c>
      <c r="D49" s="21" t="s">
        <v>47</v>
      </c>
      <c r="E49" s="21" t="s">
        <v>53</v>
      </c>
      <c r="F49" s="27">
        <f>ROUND(C49,2)</f>
        <v>22850</v>
      </c>
    </row>
    <row r="50" spans="1:7" ht="13.8" x14ac:dyDescent="0.25">
      <c r="A50" s="43" t="s">
        <v>8</v>
      </c>
      <c r="B50" s="78">
        <v>25226</v>
      </c>
      <c r="C50" s="78"/>
      <c r="D50" s="78"/>
      <c r="E50" s="78"/>
      <c r="F50" s="16"/>
      <c r="G50" s="17">
        <f>SUM(F38:F49)</f>
        <v>54200</v>
      </c>
    </row>
    <row r="52" spans="1:7" ht="12.9" customHeight="1" x14ac:dyDescent="0.25">
      <c r="A52" s="90" t="s">
        <v>66</v>
      </c>
      <c r="B52" s="91"/>
      <c r="C52" s="44"/>
      <c r="F52" s="45"/>
      <c r="G52" s="46">
        <f>SUM(G3:G50)</f>
        <v>904575</v>
      </c>
    </row>
    <row r="54" spans="1:7" x14ac:dyDescent="0.25">
      <c r="A54" s="47" t="s">
        <v>60</v>
      </c>
    </row>
  </sheetData>
  <sheetProtection algorithmName="SHA-512" hashValue="KET1NLEawdwtvZOQoKZryYFTFxIxRD0JhUgZksWToPMXdXiALxJUDot2/hhi29me51B6yTS1h0JAWWb6Jlj0yw==" saltValue="MEHGZQZm6MkXbNaCWtuexw==" spinCount="100000" sheet="1" objects="1" scenarios="1"/>
  <mergeCells count="14">
    <mergeCell ref="A10:F10"/>
    <mergeCell ref="A1:F1"/>
    <mergeCell ref="A2:B2"/>
    <mergeCell ref="A23:F23"/>
    <mergeCell ref="B13:E13"/>
    <mergeCell ref="A14:B14"/>
    <mergeCell ref="B17:E17"/>
    <mergeCell ref="A18:B18"/>
    <mergeCell ref="B50:E50"/>
    <mergeCell ref="A52:B52"/>
    <mergeCell ref="B35:E35"/>
    <mergeCell ref="A36:B36"/>
    <mergeCell ref="B29:E29"/>
    <mergeCell ref="A30:B3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449E-2E73-4D74-ACA0-BC91D26D765F}">
  <dimension ref="A1:I169"/>
  <sheetViews>
    <sheetView workbookViewId="0"/>
  </sheetViews>
  <sheetFormatPr defaultRowHeight="13.2" x14ac:dyDescent="0.25"/>
  <cols>
    <col min="1" max="1" width="4.5546875" style="95" bestFit="1" customWidth="1"/>
    <col min="2" max="2" width="7.44140625" style="95" bestFit="1" customWidth="1"/>
    <col min="3" max="3" width="20.88671875" style="94" bestFit="1" customWidth="1"/>
    <col min="4" max="4" width="5" style="95" bestFit="1" customWidth="1"/>
    <col min="5" max="5" width="45.77734375" style="94" bestFit="1" customWidth="1"/>
    <col min="6" max="6" width="14.77734375" style="95" bestFit="1" customWidth="1"/>
    <col min="7" max="7" width="12.5546875" style="95" bestFit="1" customWidth="1"/>
    <col min="8" max="8" width="9.44140625" style="95" bestFit="1" customWidth="1"/>
    <col min="9" max="9" width="12.21875" style="95" bestFit="1" customWidth="1"/>
    <col min="10" max="16384" width="8.88671875" style="94"/>
  </cols>
  <sheetData>
    <row r="1" spans="1:9" ht="13.8" x14ac:dyDescent="0.25">
      <c r="A1" s="92" t="s">
        <v>68</v>
      </c>
      <c r="B1" s="92" t="s">
        <v>8</v>
      </c>
      <c r="C1" s="93" t="s">
        <v>67</v>
      </c>
      <c r="D1" s="92" t="s">
        <v>2</v>
      </c>
      <c r="E1" s="93" t="s">
        <v>3</v>
      </c>
      <c r="F1" s="92" t="s">
        <v>54</v>
      </c>
      <c r="G1" s="92" t="s">
        <v>44</v>
      </c>
      <c r="H1" s="92" t="s">
        <v>45</v>
      </c>
      <c r="I1" s="92" t="s">
        <v>46</v>
      </c>
    </row>
    <row r="2" spans="1:9" ht="13.8" x14ac:dyDescent="0.25">
      <c r="A2" s="98" t="s">
        <v>70</v>
      </c>
      <c r="B2" s="99">
        <f>'Base Year'!B14</f>
        <v>22012</v>
      </c>
      <c r="C2" s="100" t="str">
        <f>'Base Year'!A2</f>
        <v>TRANSPORTATION</v>
      </c>
      <c r="D2" s="101">
        <f>'Base Year'!A4</f>
        <v>1</v>
      </c>
      <c r="E2" s="100" t="str">
        <f>'Base Year'!B4&amp;" - "&amp;'Base Year'!B5</f>
        <v>Assets $0 - $5,000 -      Transportation</v>
      </c>
      <c r="F2" s="102">
        <f>'Base Year'!C5</f>
        <v>275000</v>
      </c>
      <c r="G2" s="98" t="str">
        <f>'Base Year'!D5</f>
        <v>STO</v>
      </c>
      <c r="H2" s="98" t="str">
        <f>'Base Year'!E5</f>
        <v>FFP (TBD)</v>
      </c>
      <c r="I2" s="102">
        <f>'Base Year'!F5</f>
        <v>275000</v>
      </c>
    </row>
    <row r="3" spans="1:9" ht="13.8" x14ac:dyDescent="0.25">
      <c r="A3" s="98" t="s">
        <v>70</v>
      </c>
      <c r="B3" s="99">
        <f>'Base Year'!B14</f>
        <v>22012</v>
      </c>
      <c r="C3" s="100" t="str">
        <f>'Base Year'!A2</f>
        <v>TRANSPORTATION</v>
      </c>
      <c r="D3" s="101">
        <f>'Base Year'!A4</f>
        <v>1</v>
      </c>
      <c r="E3" s="100" t="str">
        <f>'Base Year'!B4&amp;" - "&amp;'Base Year'!B6</f>
        <v>Assets $0 - $5,000 -      Administrative Fee</v>
      </c>
      <c r="F3" s="102"/>
      <c r="G3" s="98" t="str">
        <f>'Base Year'!D6</f>
        <v>Fix Fee</v>
      </c>
      <c r="H3" s="103">
        <f>'Base Year'!E6</f>
        <v>0.05</v>
      </c>
      <c r="I3" s="102">
        <f>'Base Year'!F6</f>
        <v>13750</v>
      </c>
    </row>
    <row r="4" spans="1:9" ht="13.8" x14ac:dyDescent="0.25">
      <c r="A4" s="98" t="s">
        <v>70</v>
      </c>
      <c r="B4" s="99">
        <f>'Base Year'!B14</f>
        <v>22012</v>
      </c>
      <c r="C4" s="100" t="str">
        <f>'Base Year'!A2</f>
        <v>TRANSPORTATION</v>
      </c>
      <c r="D4" s="101">
        <f>'Base Year'!A7</f>
        <v>2</v>
      </c>
      <c r="E4" s="100" t="str">
        <f>'Base Year'!B7&amp;" - "&amp;'Base Year'!B8</f>
        <v>Assets $5,001 or Greater -      Transportation</v>
      </c>
      <c r="F4" s="102">
        <f>'Base Year'!C8</f>
        <v>125000</v>
      </c>
      <c r="G4" s="98" t="str">
        <f>'Base Year'!D8</f>
        <v>STO</v>
      </c>
      <c r="H4" s="98" t="str">
        <f>'Base Year'!E8</f>
        <v>FFP (TBD)</v>
      </c>
      <c r="I4" s="102">
        <f>'Base Year'!F8</f>
        <v>125000</v>
      </c>
    </row>
    <row r="5" spans="1:9" ht="13.8" x14ac:dyDescent="0.25">
      <c r="A5" s="98" t="s">
        <v>70</v>
      </c>
      <c r="B5" s="99">
        <f>'Base Year'!B14</f>
        <v>22012</v>
      </c>
      <c r="C5" s="100" t="str">
        <f>'Base Year'!A2</f>
        <v>TRANSPORTATION</v>
      </c>
      <c r="D5" s="101">
        <f>'Base Year'!A7</f>
        <v>2</v>
      </c>
      <c r="E5" s="100" t="str">
        <f>'Base Year'!B7&amp;" - "&amp;'Base Year'!B9</f>
        <v>Assets $5,001 or Greater -      Administrative Fee</v>
      </c>
      <c r="F5" s="98">
        <f>'Base Year'!C9</f>
        <v>51</v>
      </c>
      <c r="G5" s="98" t="str">
        <f>'Base Year'!D9</f>
        <v>EA</v>
      </c>
      <c r="H5" s="102">
        <f>'Base Year'!E9</f>
        <v>0</v>
      </c>
      <c r="I5" s="102">
        <f>'Base Year'!F9</f>
        <v>0</v>
      </c>
    </row>
    <row r="6" spans="1:9" ht="13.8" x14ac:dyDescent="0.25">
      <c r="A6" s="98" t="s">
        <v>70</v>
      </c>
      <c r="B6" s="99">
        <f>'Base Year'!B14</f>
        <v>22012</v>
      </c>
      <c r="C6" s="100" t="str">
        <f>'Base Year'!A2</f>
        <v>TRANSPORTATION</v>
      </c>
      <c r="D6" s="101">
        <f>'Base Year'!A11</f>
        <v>3</v>
      </c>
      <c r="E6" s="100" t="str">
        <f>'Base Year'!B11</f>
        <v>Labor - Direct Contractor</v>
      </c>
      <c r="F6" s="98">
        <f>'Base Year'!C11</f>
        <v>50</v>
      </c>
      <c r="G6" s="98" t="str">
        <f>'Base Year'!D11</f>
        <v>HR</v>
      </c>
      <c r="H6" s="102">
        <f>'Base Year'!E11</f>
        <v>0</v>
      </c>
      <c r="I6" s="102">
        <f>'Base Year'!F11</f>
        <v>0</v>
      </c>
    </row>
    <row r="7" spans="1:9" ht="13.8" x14ac:dyDescent="0.25">
      <c r="A7" s="98" t="s">
        <v>70</v>
      </c>
      <c r="B7" s="99">
        <f>'Base Year'!B14</f>
        <v>22012</v>
      </c>
      <c r="C7" s="100" t="str">
        <f>'Base Year'!A2</f>
        <v>TRANSPORTATION</v>
      </c>
      <c r="D7" s="101">
        <f>'Base Year'!A12</f>
        <v>4</v>
      </c>
      <c r="E7" s="100" t="str">
        <f>'Base Year'!B12</f>
        <v>Packaging Services</v>
      </c>
      <c r="F7" s="102">
        <f>'Base Year'!C12</f>
        <v>50000</v>
      </c>
      <c r="G7" s="98" t="str">
        <f>'Base Year'!D12</f>
        <v>STO</v>
      </c>
      <c r="H7" s="98" t="str">
        <f>'Base Year'!E12</f>
        <v>FFP (TBD)</v>
      </c>
      <c r="I7" s="102">
        <f>'Base Year'!F12</f>
        <v>50000</v>
      </c>
    </row>
    <row r="8" spans="1:9" ht="13.8" x14ac:dyDescent="0.25">
      <c r="A8" s="98" t="s">
        <v>70</v>
      </c>
      <c r="B8" s="99">
        <f>'Base Year'!B14</f>
        <v>22012</v>
      </c>
      <c r="C8" s="100" t="str">
        <f>'Base Year'!A2</f>
        <v>TRANSPORTATION</v>
      </c>
      <c r="D8" s="101">
        <f>'Base Year'!A13</f>
        <v>9999</v>
      </c>
      <c r="E8" s="100" t="str">
        <f>'Base Year'!B13</f>
        <v>Initial Relocation of Assets - N/A INCUMBENT AWARD</v>
      </c>
      <c r="F8" s="102">
        <f>'Base Year'!C13</f>
        <v>400000</v>
      </c>
      <c r="G8" s="98" t="str">
        <f>'Base Year'!D13</f>
        <v>STO</v>
      </c>
      <c r="H8" s="98" t="str">
        <f>'Base Year'!E13</f>
        <v>FFP (TBD)</v>
      </c>
      <c r="I8" s="102">
        <f>'Base Year'!F13</f>
        <v>400000</v>
      </c>
    </row>
    <row r="9" spans="1:9" ht="13.8" x14ac:dyDescent="0.25">
      <c r="A9" s="98" t="s">
        <v>70</v>
      </c>
      <c r="B9" s="99">
        <f>'Base Year'!B18</f>
        <v>21016</v>
      </c>
      <c r="C9" s="100" t="str">
        <f>'Base Year'!A15</f>
        <v>TRAVEL</v>
      </c>
      <c r="D9" s="101">
        <f>'Base Year'!A17</f>
        <v>5</v>
      </c>
      <c r="E9" s="100" t="str">
        <f>'Base Year'!B17</f>
        <v>Travel</v>
      </c>
      <c r="F9" s="102">
        <f>'Base Year'!C17</f>
        <v>25000</v>
      </c>
      <c r="G9" s="98" t="str">
        <f>'Base Year'!D17</f>
        <v>STO</v>
      </c>
      <c r="H9" s="98" t="str">
        <f>'Base Year'!E17</f>
        <v>FFP (TBD)</v>
      </c>
      <c r="I9" s="102">
        <f>'Base Year'!F17</f>
        <v>25000</v>
      </c>
    </row>
    <row r="10" spans="1:9" ht="13.8" x14ac:dyDescent="0.25">
      <c r="A10" s="98" t="s">
        <v>70</v>
      </c>
      <c r="B10" s="98">
        <f>'Base Year'!B30</f>
        <v>25105</v>
      </c>
      <c r="C10" s="100" t="str">
        <f>'Base Year'!A19</f>
        <v>APPRAISALS SERVICES</v>
      </c>
      <c r="D10" s="101">
        <f>'Base Year'!A21</f>
        <v>6</v>
      </c>
      <c r="E10" s="100" t="str">
        <f>'Base Year'!B21&amp;" - "&amp;'Base Year'!B22</f>
        <v>Certified Appraisal -      Apprasal Services</v>
      </c>
      <c r="F10" s="102">
        <f>'Base Year'!C22</f>
        <v>500000</v>
      </c>
      <c r="G10" s="98" t="str">
        <f>'Base Year'!D22</f>
        <v>STO</v>
      </c>
      <c r="H10" s="103" t="str">
        <f>'Base Year'!E22</f>
        <v>FFP (TBD)</v>
      </c>
      <c r="I10" s="102">
        <f>'Base Year'!F22</f>
        <v>500000</v>
      </c>
    </row>
    <row r="11" spans="1:9" ht="13.8" x14ac:dyDescent="0.25">
      <c r="A11" s="98" t="s">
        <v>70</v>
      </c>
      <c r="B11" s="98">
        <f>'Base Year'!B30</f>
        <v>25105</v>
      </c>
      <c r="C11" s="100" t="str">
        <f>'Base Year'!A19</f>
        <v>APPRAISALS SERVICES</v>
      </c>
      <c r="D11" s="101">
        <f>'Base Year'!A21</f>
        <v>6</v>
      </c>
      <c r="E11" s="100" t="str">
        <f>'Base Year'!B21&amp;" - "&amp;'Base Year'!B23</f>
        <v>Certified Appraisal -      Administrative Fee</v>
      </c>
      <c r="F11" s="98"/>
      <c r="G11" s="98" t="str">
        <f>'Base Year'!D23</f>
        <v>Fix Fee</v>
      </c>
      <c r="H11" s="103">
        <f>'Base Year'!E23</f>
        <v>0.05</v>
      </c>
      <c r="I11" s="102">
        <f>'Base Year'!F23</f>
        <v>25000</v>
      </c>
    </row>
    <row r="12" spans="1:9" ht="13.8" x14ac:dyDescent="0.25">
      <c r="A12" s="98" t="s">
        <v>70</v>
      </c>
      <c r="B12" s="98">
        <f>'Base Year'!B30</f>
        <v>25105</v>
      </c>
      <c r="C12" s="100" t="str">
        <f>'Base Year'!A19</f>
        <v>APPRAISALS SERVICES</v>
      </c>
      <c r="D12" s="101">
        <f>'Base Year'!A25</f>
        <v>7</v>
      </c>
      <c r="E12" s="100" t="str">
        <f>'Base Year'!B25</f>
        <v>Legal and Court Testimony</v>
      </c>
      <c r="F12" s="98">
        <f>'Base Year'!C25</f>
        <v>50</v>
      </c>
      <c r="G12" s="98" t="str">
        <f>'Base Year'!D25</f>
        <v>HR</v>
      </c>
      <c r="H12" s="102">
        <f>'Base Year'!E25</f>
        <v>0</v>
      </c>
      <c r="I12" s="102">
        <f>'Base Year'!F25</f>
        <v>0</v>
      </c>
    </row>
    <row r="13" spans="1:9" ht="13.8" x14ac:dyDescent="0.25">
      <c r="A13" s="98" t="s">
        <v>70</v>
      </c>
      <c r="B13" s="98">
        <f>'Base Year'!B30</f>
        <v>25105</v>
      </c>
      <c r="C13" s="100" t="str">
        <f>'Base Year'!A19</f>
        <v>APPRAISALS SERVICES</v>
      </c>
      <c r="D13" s="101">
        <f>'Base Year'!A26</f>
        <v>8</v>
      </c>
      <c r="E13" s="100" t="str">
        <f>'Base Year'!B26</f>
        <v>Diamond and Gemstone Certification</v>
      </c>
      <c r="F13" s="102">
        <f>'Base Year'!C26</f>
        <v>15000</v>
      </c>
      <c r="G13" s="98" t="str">
        <f>'Base Year'!D26</f>
        <v>STO</v>
      </c>
      <c r="H13" s="98" t="str">
        <f>'Base Year'!E26</f>
        <v>FFP (TBD)</v>
      </c>
      <c r="I13" s="102">
        <f>'Base Year'!F26</f>
        <v>15000</v>
      </c>
    </row>
    <row r="14" spans="1:9" ht="13.8" x14ac:dyDescent="0.25">
      <c r="A14" s="98" t="s">
        <v>70</v>
      </c>
      <c r="B14" s="98">
        <f>'Base Year'!B30</f>
        <v>25105</v>
      </c>
      <c r="C14" s="100" t="str">
        <f>'Base Year'!A19</f>
        <v>APPRAISALS SERVICES</v>
      </c>
      <c r="D14" s="101">
        <f>'Base Year'!A27</f>
        <v>9</v>
      </c>
      <c r="E14" s="100" t="str">
        <f>'Base Year'!B27</f>
        <v>Consultation Services</v>
      </c>
      <c r="F14" s="102">
        <f>'Base Year'!C27</f>
        <v>50000</v>
      </c>
      <c r="G14" s="98" t="str">
        <f>'Base Year'!D27</f>
        <v>STO</v>
      </c>
      <c r="H14" s="98" t="str">
        <f>'Base Year'!E27</f>
        <v>FFP (TBD)</v>
      </c>
      <c r="I14" s="102">
        <f>'Base Year'!F27</f>
        <v>50000</v>
      </c>
    </row>
    <row r="15" spans="1:9" ht="13.8" x14ac:dyDescent="0.25">
      <c r="A15" s="98" t="s">
        <v>70</v>
      </c>
      <c r="B15" s="98">
        <f>'Base Year'!B30</f>
        <v>25105</v>
      </c>
      <c r="C15" s="100" t="str">
        <f>'Base Year'!A19</f>
        <v>APPRAISALS SERVICES</v>
      </c>
      <c r="D15" s="101">
        <f>'Base Year'!A28</f>
        <v>10</v>
      </c>
      <c r="E15" s="100" t="str">
        <f>'Base Year'!B28</f>
        <v>System Charges</v>
      </c>
      <c r="F15" s="102">
        <f>'Base Year'!C28</f>
        <v>400000</v>
      </c>
      <c r="G15" s="98" t="str">
        <f>'Base Year'!D28</f>
        <v>STO</v>
      </c>
      <c r="H15" s="98" t="str">
        <f>'Base Year'!E28</f>
        <v>FFP (TBD)</v>
      </c>
      <c r="I15" s="102">
        <f>'Base Year'!F28</f>
        <v>400000</v>
      </c>
    </row>
    <row r="16" spans="1:9" ht="13.8" x14ac:dyDescent="0.25">
      <c r="A16" s="98" t="s">
        <v>70</v>
      </c>
      <c r="B16" s="98">
        <f>'Base Year'!B30</f>
        <v>25105</v>
      </c>
      <c r="C16" s="100" t="str">
        <f>'Base Year'!A19</f>
        <v>APPRAISALS SERVICES</v>
      </c>
      <c r="D16" s="101">
        <f>'Base Year'!A29</f>
        <v>11</v>
      </c>
      <c r="E16" s="100" t="str">
        <f>'Base Year'!B29</f>
        <v>Miscellaneous Expenses</v>
      </c>
      <c r="F16" s="102">
        <f>'Base Year'!C29</f>
        <v>15000</v>
      </c>
      <c r="G16" s="98" t="str">
        <f>'Base Year'!D29</f>
        <v>STO</v>
      </c>
      <c r="H16" s="98" t="str">
        <f>'Base Year'!E29</f>
        <v>FFP (TBD)</v>
      </c>
      <c r="I16" s="102">
        <f>'Base Year'!F29</f>
        <v>15000</v>
      </c>
    </row>
    <row r="17" spans="1:9" ht="13.8" x14ac:dyDescent="0.25">
      <c r="A17" s="98" t="s">
        <v>70</v>
      </c>
      <c r="B17" s="99">
        <f>'Base Year'!B36</f>
        <v>25715</v>
      </c>
      <c r="C17" s="100" t="str">
        <f>'Base Year'!A31</f>
        <v>STORAGE</v>
      </c>
      <c r="D17" s="101">
        <f>'Base Year'!A33</f>
        <v>12</v>
      </c>
      <c r="E17" s="100" t="str">
        <f>'Base Year'!B33</f>
        <v>Alternate Storage Location</v>
      </c>
      <c r="F17" s="102">
        <f>'Base Year'!C33</f>
        <v>200000</v>
      </c>
      <c r="G17" s="98" t="str">
        <f>'Base Year'!D33</f>
        <v>STO</v>
      </c>
      <c r="H17" s="98" t="str">
        <f>'Base Year'!E33</f>
        <v>FFP (TBD)</v>
      </c>
      <c r="I17" s="102">
        <f>'Base Year'!F33</f>
        <v>200000</v>
      </c>
    </row>
    <row r="18" spans="1:9" ht="13.8" x14ac:dyDescent="0.25">
      <c r="A18" s="98" t="s">
        <v>70</v>
      </c>
      <c r="B18" s="99">
        <f>'Base Year'!B36</f>
        <v>25715</v>
      </c>
      <c r="C18" s="100" t="str">
        <f>'Base Year'!A31</f>
        <v>STORAGE</v>
      </c>
      <c r="D18" s="101">
        <f>'Base Year'!A34</f>
        <v>13</v>
      </c>
      <c r="E18" s="100" t="str">
        <f>'Base Year'!B34</f>
        <v>Conditioning Services</v>
      </c>
      <c r="F18" s="98">
        <f>'Base Year'!C34</f>
        <v>100</v>
      </c>
      <c r="G18" s="98" t="str">
        <f>'Base Year'!D34</f>
        <v>HR</v>
      </c>
      <c r="H18" s="102">
        <f>'Base Year'!E34</f>
        <v>0</v>
      </c>
      <c r="I18" s="102">
        <f>'Base Year'!F34</f>
        <v>0</v>
      </c>
    </row>
    <row r="19" spans="1:9" ht="13.8" x14ac:dyDescent="0.25">
      <c r="A19" s="98" t="s">
        <v>70</v>
      </c>
      <c r="B19" s="99">
        <f>'Base Year'!B36</f>
        <v>25715</v>
      </c>
      <c r="C19" s="100" t="str">
        <f>'Base Year'!A31</f>
        <v>STORAGE</v>
      </c>
      <c r="D19" s="101">
        <f>'Base Year'!A35</f>
        <v>14</v>
      </c>
      <c r="E19" s="100" t="str">
        <f>'Base Year'!B35</f>
        <v>Inventorying Services</v>
      </c>
      <c r="F19" s="98">
        <f>'Base Year'!C35</f>
        <v>400</v>
      </c>
      <c r="G19" s="98" t="str">
        <f>'Base Year'!D35</f>
        <v>HR</v>
      </c>
      <c r="H19" s="102">
        <f>'Base Year'!E35</f>
        <v>0</v>
      </c>
      <c r="I19" s="102">
        <f>'Base Year'!F35</f>
        <v>0</v>
      </c>
    </row>
    <row r="20" spans="1:9" ht="13.8" x14ac:dyDescent="0.25">
      <c r="A20" s="98" t="s">
        <v>70</v>
      </c>
      <c r="B20" s="99">
        <f>'Base Year'!B51</f>
        <v>25226</v>
      </c>
      <c r="C20" s="100" t="str">
        <f>'Base Year'!A37</f>
        <v>DISPOSAL </v>
      </c>
      <c r="D20" s="101">
        <f>'Base Year'!A39</f>
        <v>15</v>
      </c>
      <c r="E20" s="100" t="str">
        <f>'Base Year'!B39</f>
        <v>Commission Online Auction $0-$25,000</v>
      </c>
      <c r="F20" s="102">
        <f>'Base Year'!C39</f>
        <v>11000000</v>
      </c>
      <c r="G20" s="98" t="str">
        <f>'Base Year'!D39</f>
        <v>Sales Proceeds</v>
      </c>
      <c r="H20" s="104">
        <f>'Base Year'!E39</f>
        <v>0</v>
      </c>
      <c r="I20" s="102">
        <f>'Base Year'!F39</f>
        <v>0</v>
      </c>
    </row>
    <row r="21" spans="1:9" ht="13.8" x14ac:dyDescent="0.25">
      <c r="A21" s="98" t="s">
        <v>70</v>
      </c>
      <c r="B21" s="99">
        <f>'Base Year'!B51</f>
        <v>25226</v>
      </c>
      <c r="C21" s="100" t="str">
        <f>'Base Year'!A37</f>
        <v>DISPOSAL </v>
      </c>
      <c r="D21" s="101">
        <f>'Base Year'!A40</f>
        <v>16</v>
      </c>
      <c r="E21" s="100" t="str">
        <f>'Base Year'!B40</f>
        <v>Commission Online Auction $25,001-$100,000</v>
      </c>
      <c r="F21" s="102">
        <f>'Base Year'!C40</f>
        <v>8300000</v>
      </c>
      <c r="G21" s="98" t="str">
        <f>'Base Year'!D40</f>
        <v>Sales Proceeds</v>
      </c>
      <c r="H21" s="104">
        <f>'Base Year'!E40</f>
        <v>0</v>
      </c>
      <c r="I21" s="102">
        <f>'Base Year'!F40</f>
        <v>0</v>
      </c>
    </row>
    <row r="22" spans="1:9" ht="13.8" x14ac:dyDescent="0.25">
      <c r="A22" s="98" t="s">
        <v>70</v>
      </c>
      <c r="B22" s="99">
        <f>'Base Year'!B51</f>
        <v>25226</v>
      </c>
      <c r="C22" s="100" t="str">
        <f>'Base Year'!A37</f>
        <v>DISPOSAL </v>
      </c>
      <c r="D22" s="101">
        <f>'Base Year'!A41</f>
        <v>17</v>
      </c>
      <c r="E22" s="100" t="str">
        <f>'Base Year'!B41</f>
        <v>Commission Online Auction $100,001+</v>
      </c>
      <c r="F22" s="102">
        <f>'Base Year'!C41</f>
        <v>4300000</v>
      </c>
      <c r="G22" s="98" t="str">
        <f>'Base Year'!D41</f>
        <v>Sales Proceeds</v>
      </c>
      <c r="H22" s="104">
        <f>'Base Year'!E41</f>
        <v>0</v>
      </c>
      <c r="I22" s="102">
        <f>'Base Year'!F41</f>
        <v>0</v>
      </c>
    </row>
    <row r="23" spans="1:9" ht="13.8" x14ac:dyDescent="0.25">
      <c r="A23" s="98" t="s">
        <v>70</v>
      </c>
      <c r="B23" s="99">
        <f>'Base Year'!B51</f>
        <v>25226</v>
      </c>
      <c r="C23" s="100" t="str">
        <f>'Base Year'!A37</f>
        <v>DISPOSAL </v>
      </c>
      <c r="D23" s="101">
        <f>'Base Year'!A42</f>
        <v>18</v>
      </c>
      <c r="E23" s="100" t="str">
        <f>'Base Year'!B42</f>
        <v>Commission Live Auction $0-$25,000</v>
      </c>
      <c r="F23" s="102">
        <f>'Base Year'!C42</f>
        <v>1000000</v>
      </c>
      <c r="G23" s="98" t="str">
        <f>'Base Year'!D42</f>
        <v>Sales Proceeds</v>
      </c>
      <c r="H23" s="104">
        <f>'Base Year'!E42</f>
        <v>0</v>
      </c>
      <c r="I23" s="102">
        <f>'Base Year'!F42</f>
        <v>0</v>
      </c>
    </row>
    <row r="24" spans="1:9" ht="13.8" x14ac:dyDescent="0.25">
      <c r="A24" s="98" t="s">
        <v>70</v>
      </c>
      <c r="B24" s="99">
        <f>'Base Year'!B51</f>
        <v>25226</v>
      </c>
      <c r="C24" s="100" t="str">
        <f>'Base Year'!A37</f>
        <v>DISPOSAL </v>
      </c>
      <c r="D24" s="101">
        <f>'Base Year'!A43</f>
        <v>19</v>
      </c>
      <c r="E24" s="100" t="str">
        <f>'Base Year'!B43</f>
        <v>Commission Live Auction $25,001-$100,000</v>
      </c>
      <c r="F24" s="102">
        <f>'Base Year'!C43</f>
        <v>1000000</v>
      </c>
      <c r="G24" s="98" t="str">
        <f>'Base Year'!D43</f>
        <v>Sales Proceeds</v>
      </c>
      <c r="H24" s="104">
        <f>'Base Year'!E43</f>
        <v>0</v>
      </c>
      <c r="I24" s="102">
        <f>'Base Year'!F43</f>
        <v>0</v>
      </c>
    </row>
    <row r="25" spans="1:9" ht="13.8" x14ac:dyDescent="0.25">
      <c r="A25" s="98" t="s">
        <v>70</v>
      </c>
      <c r="B25" s="99">
        <f>'Base Year'!B51</f>
        <v>25226</v>
      </c>
      <c r="C25" s="100" t="str">
        <f>'Base Year'!A37</f>
        <v>DISPOSAL </v>
      </c>
      <c r="D25" s="101">
        <f>'Base Year'!A44</f>
        <v>20</v>
      </c>
      <c r="E25" s="100" t="str">
        <f>'Base Year'!B44</f>
        <v>Commission Live Auction $100,001+</v>
      </c>
      <c r="F25" s="102">
        <f>'Base Year'!C44</f>
        <v>1500000</v>
      </c>
      <c r="G25" s="98" t="str">
        <f>'Base Year'!D44</f>
        <v>Sales Proceeds</v>
      </c>
      <c r="H25" s="104">
        <f>'Base Year'!E44</f>
        <v>0</v>
      </c>
      <c r="I25" s="102">
        <f>'Base Year'!F44</f>
        <v>0</v>
      </c>
    </row>
    <row r="26" spans="1:9" ht="13.8" x14ac:dyDescent="0.25">
      <c r="A26" s="98" t="s">
        <v>70</v>
      </c>
      <c r="B26" s="99">
        <f>'Base Year'!B51</f>
        <v>25226</v>
      </c>
      <c r="C26" s="100" t="str">
        <f>'Base Year'!A37</f>
        <v>DISPOSAL </v>
      </c>
      <c r="D26" s="101">
        <f>'Base Year'!A45</f>
        <v>21</v>
      </c>
      <c r="E26" s="100" t="str">
        <f>'Base Year'!B45</f>
        <v>Smelting</v>
      </c>
      <c r="F26" s="102">
        <f>'Base Year'!C45</f>
        <v>25000</v>
      </c>
      <c r="G26" s="98" t="str">
        <f>'Base Year'!D45</f>
        <v>Sales Proceeds</v>
      </c>
      <c r="H26" s="104">
        <f>'Base Year'!E45</f>
        <v>0</v>
      </c>
      <c r="I26" s="102">
        <f>'Base Year'!F45</f>
        <v>0</v>
      </c>
    </row>
    <row r="27" spans="1:9" ht="13.8" x14ac:dyDescent="0.25">
      <c r="A27" s="98" t="s">
        <v>70</v>
      </c>
      <c r="B27" s="99">
        <f>'Base Year'!B51</f>
        <v>25226</v>
      </c>
      <c r="C27" s="100" t="str">
        <f>'Base Year'!A37</f>
        <v>DISPOSAL </v>
      </c>
      <c r="D27" s="101">
        <f>'Base Year'!A47</f>
        <v>22</v>
      </c>
      <c r="E27" s="100" t="str">
        <f>'Base Year'!B47</f>
        <v>Daily Sales Facilitation Fee</v>
      </c>
      <c r="F27" s="98">
        <f>'Base Year'!C47</f>
        <v>5</v>
      </c>
      <c r="G27" s="98" t="str">
        <f>'Base Year'!D47</f>
        <v>EA</v>
      </c>
      <c r="H27" s="102">
        <f>'Base Year'!E47</f>
        <v>0</v>
      </c>
      <c r="I27" s="102">
        <f>'Base Year'!F47</f>
        <v>0</v>
      </c>
    </row>
    <row r="28" spans="1:9" ht="13.8" x14ac:dyDescent="0.25">
      <c r="A28" s="98" t="s">
        <v>70</v>
      </c>
      <c r="B28" s="99">
        <f>'Base Year'!B51</f>
        <v>25226</v>
      </c>
      <c r="C28" s="100" t="str">
        <f>'Base Year'!A37</f>
        <v>DISPOSAL </v>
      </c>
      <c r="D28" s="101">
        <f>'Base Year'!A48</f>
        <v>23</v>
      </c>
      <c r="E28" s="100" t="str">
        <f>'Base Year'!B48</f>
        <v>EFT Fees</v>
      </c>
      <c r="F28" s="102">
        <f>'Base Year'!C48</f>
        <v>5000</v>
      </c>
      <c r="G28" s="98" t="str">
        <f>'Base Year'!D48</f>
        <v>STO</v>
      </c>
      <c r="H28" s="98" t="str">
        <f>'Base Year'!E48</f>
        <v>FFP (TBD)</v>
      </c>
      <c r="I28" s="102">
        <f>'Base Year'!F48</f>
        <v>5000</v>
      </c>
    </row>
    <row r="29" spans="1:9" ht="13.8" x14ac:dyDescent="0.25">
      <c r="A29" s="98" t="s">
        <v>70</v>
      </c>
      <c r="B29" s="99">
        <f>'Base Year'!B51</f>
        <v>25226</v>
      </c>
      <c r="C29" s="100" t="str">
        <f>'Base Year'!A37</f>
        <v>DISPOSAL </v>
      </c>
      <c r="D29" s="101">
        <f>'Base Year'!A49</f>
        <v>24</v>
      </c>
      <c r="E29" s="100" t="str">
        <f>'Base Year'!B49</f>
        <v>Live Auction Venue</v>
      </c>
      <c r="F29" s="102">
        <f>'Base Year'!C49</f>
        <v>50000</v>
      </c>
      <c r="G29" s="98" t="str">
        <f>'Base Year'!D49</f>
        <v>STO</v>
      </c>
      <c r="H29" s="98" t="str">
        <f>'Base Year'!E49</f>
        <v>FFP (TBD)</v>
      </c>
      <c r="I29" s="102">
        <f>'Base Year'!F49</f>
        <v>50000</v>
      </c>
    </row>
    <row r="30" spans="1:9" ht="13.8" x14ac:dyDescent="0.25">
      <c r="A30" s="98" t="s">
        <v>70</v>
      </c>
      <c r="B30" s="99">
        <f>'Base Year'!B51</f>
        <v>25226</v>
      </c>
      <c r="C30" s="100" t="str">
        <f>'Base Year'!A37</f>
        <v>DISPOSAL </v>
      </c>
      <c r="D30" s="101">
        <f>'Base Year'!A50</f>
        <v>25</v>
      </c>
      <c r="E30" s="100" t="str">
        <f>'Base Year'!B50</f>
        <v>Destruction</v>
      </c>
      <c r="F30" s="102">
        <f>'Base Year'!C50</f>
        <v>40000</v>
      </c>
      <c r="G30" s="98" t="str">
        <f>'Base Year'!D50</f>
        <v>STO</v>
      </c>
      <c r="H30" s="98" t="str">
        <f>'Base Year'!E50</f>
        <v>FFP (TBD)</v>
      </c>
      <c r="I30" s="102">
        <f>'Base Year'!F50</f>
        <v>40000</v>
      </c>
    </row>
    <row r="31" spans="1:9" x14ac:dyDescent="0.25">
      <c r="A31" s="98" t="s">
        <v>69</v>
      </c>
      <c r="B31" s="99">
        <f>'Option Year 1'!B13</f>
        <v>22012</v>
      </c>
      <c r="C31" s="100" t="str">
        <f>'Option Year 1'!A2</f>
        <v>TRANSPORTATION</v>
      </c>
      <c r="D31" s="98">
        <f>'Option Year 1'!A4</f>
        <v>1001</v>
      </c>
      <c r="E31" s="100" t="str">
        <f>'Option Year 1'!B4&amp;" - "&amp;'Option Year 1'!B5</f>
        <v>Assets $0 - $5,000 -      Transportation</v>
      </c>
      <c r="F31" s="102">
        <f>'Option Year 1'!C5</f>
        <v>285000</v>
      </c>
      <c r="G31" s="98" t="str">
        <f>'Option Year 1'!D5</f>
        <v>STO</v>
      </c>
      <c r="H31" s="98" t="str">
        <f>'Option Year 1'!E5</f>
        <v>FFP (TBD)</v>
      </c>
      <c r="I31" s="102">
        <f>'Option Year 1'!F5</f>
        <v>285000</v>
      </c>
    </row>
    <row r="32" spans="1:9" x14ac:dyDescent="0.25">
      <c r="A32" s="98" t="s">
        <v>69</v>
      </c>
      <c r="B32" s="99">
        <f>'Option Year 1'!B13</f>
        <v>22012</v>
      </c>
      <c r="C32" s="100" t="str">
        <f>'Option Year 1'!A2</f>
        <v>TRANSPORTATION</v>
      </c>
      <c r="D32" s="98">
        <f>'Option Year 1'!A4</f>
        <v>1001</v>
      </c>
      <c r="E32" s="100" t="str">
        <f>'Option Year 1'!B4&amp;" - "&amp;'Option Year 1'!B6</f>
        <v>Assets $0 - $5,000 -      Administrative Fee</v>
      </c>
      <c r="F32" s="98"/>
      <c r="G32" s="98" t="str">
        <f>'Option Year 1'!D6</f>
        <v>Fix Fee</v>
      </c>
      <c r="H32" s="103">
        <f>'Option Year 1'!E6</f>
        <v>0.05</v>
      </c>
      <c r="I32" s="102">
        <f>'Option Year 1'!F6</f>
        <v>14250</v>
      </c>
    </row>
    <row r="33" spans="1:9" x14ac:dyDescent="0.25">
      <c r="A33" s="98" t="s">
        <v>69</v>
      </c>
      <c r="B33" s="99">
        <f>'Option Year 1'!B13</f>
        <v>22012</v>
      </c>
      <c r="C33" s="100" t="str">
        <f>'Option Year 1'!A2</f>
        <v>TRANSPORTATION</v>
      </c>
      <c r="D33" s="98">
        <f>'Option Year 1'!A7</f>
        <v>1002</v>
      </c>
      <c r="E33" s="100" t="str">
        <f>'Option Year 1'!B7&amp;" - "&amp;'Option Year 1'!B8</f>
        <v>Assets $5,001 or Greater -      Transportation</v>
      </c>
      <c r="F33" s="102">
        <f>'Option Year 1'!C8</f>
        <v>130000</v>
      </c>
      <c r="G33" s="98" t="str">
        <f>'Option Year 1'!D8</f>
        <v>STO</v>
      </c>
      <c r="H33" s="98" t="str">
        <f>'Option Year 1'!E8</f>
        <v>FFP (TBD)</v>
      </c>
      <c r="I33" s="102">
        <f>'Option Year 1'!F8</f>
        <v>130000</v>
      </c>
    </row>
    <row r="34" spans="1:9" x14ac:dyDescent="0.25">
      <c r="A34" s="98" t="s">
        <v>69</v>
      </c>
      <c r="B34" s="99">
        <f>'Option Year 1'!B13</f>
        <v>22012</v>
      </c>
      <c r="C34" s="100" t="str">
        <f>'Option Year 1'!A2</f>
        <v>TRANSPORTATION</v>
      </c>
      <c r="D34" s="98">
        <f>'Option Year 1'!A7</f>
        <v>1002</v>
      </c>
      <c r="E34" s="100" t="str">
        <f>'Option Year 1'!B7&amp;" - "&amp;'Option Year 1'!B9</f>
        <v>Assets $5,001 or Greater -      Administrative Fee</v>
      </c>
      <c r="F34" s="98">
        <f>'Option Year 1'!C9</f>
        <v>51</v>
      </c>
      <c r="G34" s="98" t="str">
        <f>'Option Year 1'!D9</f>
        <v>EA</v>
      </c>
      <c r="H34" s="102">
        <f>'Option Year 1'!E9</f>
        <v>0</v>
      </c>
      <c r="I34" s="102">
        <f>'Option Year 1'!F9</f>
        <v>0</v>
      </c>
    </row>
    <row r="35" spans="1:9" x14ac:dyDescent="0.25">
      <c r="A35" s="98" t="s">
        <v>69</v>
      </c>
      <c r="B35" s="99">
        <f>'Option Year 1'!B13</f>
        <v>22012</v>
      </c>
      <c r="C35" s="100" t="str">
        <f>'Option Year 1'!A2</f>
        <v>TRANSPORTATION</v>
      </c>
      <c r="D35" s="98">
        <f>'Option Year 1'!A11</f>
        <v>1003</v>
      </c>
      <c r="E35" s="100" t="str">
        <f>'Option Year 1'!B11</f>
        <v>Labor - Direct Contractor</v>
      </c>
      <c r="F35" s="98">
        <f>'Option Year 1'!C11</f>
        <v>50</v>
      </c>
      <c r="G35" s="98" t="str">
        <f>'Option Year 1'!D11</f>
        <v>HR</v>
      </c>
      <c r="H35" s="102">
        <f>'Option Year 1'!E11</f>
        <v>0</v>
      </c>
      <c r="I35" s="102">
        <f>'Option Year 1'!F11</f>
        <v>0</v>
      </c>
    </row>
    <row r="36" spans="1:9" x14ac:dyDescent="0.25">
      <c r="A36" s="98" t="s">
        <v>69</v>
      </c>
      <c r="B36" s="99">
        <f>'Option Year 1'!B13</f>
        <v>22012</v>
      </c>
      <c r="C36" s="100" t="str">
        <f>'Option Year 1'!A2</f>
        <v>TRANSPORTATION</v>
      </c>
      <c r="D36" s="98">
        <f>'Option Year 1'!A12</f>
        <v>1004</v>
      </c>
      <c r="E36" s="100" t="str">
        <f>'Option Year 1'!B12</f>
        <v>Packaging Services</v>
      </c>
      <c r="F36" s="102">
        <f>'Option Year 1'!C12</f>
        <v>52000</v>
      </c>
      <c r="G36" s="98" t="str">
        <f>'Option Year 1'!D12</f>
        <v>STO</v>
      </c>
      <c r="H36" s="98" t="str">
        <f>'Option Year 1'!E12</f>
        <v>FFP (TBD)</v>
      </c>
      <c r="I36" s="102">
        <f>'Option Year 1'!F12</f>
        <v>52000</v>
      </c>
    </row>
    <row r="37" spans="1:9" x14ac:dyDescent="0.25">
      <c r="A37" s="98" t="s">
        <v>69</v>
      </c>
      <c r="B37" s="99">
        <f>'Option Year 1'!B17</f>
        <v>21016</v>
      </c>
      <c r="C37" s="100" t="str">
        <f>'Option Year 1'!A14</f>
        <v>TRAVEL</v>
      </c>
      <c r="D37" s="98">
        <f>'Option Year 1'!A16</f>
        <v>1005</v>
      </c>
      <c r="E37" s="100" t="str">
        <f>'Option Year 1'!B16</f>
        <v>Travel</v>
      </c>
      <c r="F37" s="102">
        <f>'Option Year 1'!C16</f>
        <v>26000</v>
      </c>
      <c r="G37" s="98" t="str">
        <f>'Option Year 1'!D16</f>
        <v>STO</v>
      </c>
      <c r="H37" s="98" t="str">
        <f>'Option Year 1'!E16</f>
        <v>FFP (TBD)</v>
      </c>
      <c r="I37" s="102">
        <f>'Option Year 1'!F16</f>
        <v>26000</v>
      </c>
    </row>
    <row r="38" spans="1:9" x14ac:dyDescent="0.25">
      <c r="A38" s="98" t="s">
        <v>69</v>
      </c>
      <c r="B38" s="98">
        <f>'Option Year 1'!B29</f>
        <v>25105</v>
      </c>
      <c r="C38" s="100" t="str">
        <f>'Option Year 1'!A18</f>
        <v>APPRAISALS SERVICES</v>
      </c>
      <c r="D38" s="98">
        <f>'Option Year 1'!A20</f>
        <v>1006</v>
      </c>
      <c r="E38" s="100" t="str">
        <f>'Option Year 1'!B20&amp;" - "&amp;'Option Year 1'!B21</f>
        <v>Certified Appraisal -      Apprasal Services</v>
      </c>
      <c r="F38" s="102">
        <f>'Option Year 1'!C21</f>
        <v>520000</v>
      </c>
      <c r="G38" s="98" t="str">
        <f>'Option Year 1'!D21</f>
        <v>STO</v>
      </c>
      <c r="H38" s="103" t="str">
        <f>'Option Year 1'!E21</f>
        <v>FFP (TBD)</v>
      </c>
      <c r="I38" s="102">
        <f>'Option Year 1'!F21</f>
        <v>520000</v>
      </c>
    </row>
    <row r="39" spans="1:9" x14ac:dyDescent="0.25">
      <c r="A39" s="98" t="s">
        <v>69</v>
      </c>
      <c r="B39" s="98">
        <f>'Option Year 1'!B29</f>
        <v>25105</v>
      </c>
      <c r="C39" s="100" t="str">
        <f>'Option Year 1'!A18</f>
        <v>APPRAISALS SERVICES</v>
      </c>
      <c r="D39" s="98">
        <f>'Option Year 1'!A24</f>
        <v>1007</v>
      </c>
      <c r="E39" s="100" t="str">
        <f>'Option Year 1'!B20&amp;" - "&amp;'Option Year 1'!B22</f>
        <v>Certified Appraisal -      Administrative Fee</v>
      </c>
      <c r="F39" s="98"/>
      <c r="G39" s="98" t="str">
        <f>'Option Year 1'!D22</f>
        <v>Fix Fee</v>
      </c>
      <c r="H39" s="103">
        <f>'Option Year 1'!E22</f>
        <v>0.05</v>
      </c>
      <c r="I39" s="102">
        <f>'Option Year 1'!F22</f>
        <v>26000</v>
      </c>
    </row>
    <row r="40" spans="1:9" x14ac:dyDescent="0.25">
      <c r="A40" s="98" t="s">
        <v>69</v>
      </c>
      <c r="B40" s="98">
        <f>'Option Year 1'!B29</f>
        <v>25105</v>
      </c>
      <c r="C40" s="100" t="str">
        <f>'Option Year 1'!A18</f>
        <v>APPRAISALS SERVICES</v>
      </c>
      <c r="D40" s="98">
        <f>'Option Year 1'!A25</f>
        <v>1008</v>
      </c>
      <c r="E40" s="100" t="str">
        <f>'Option Year 1'!B25</f>
        <v>Diamond and Gemstone Certification</v>
      </c>
      <c r="F40" s="98">
        <f>'Option Year 1'!C24</f>
        <v>50</v>
      </c>
      <c r="G40" s="98" t="str">
        <f>'Option Year 1'!D24</f>
        <v>HR</v>
      </c>
      <c r="H40" s="102">
        <f>'Option Year 1'!E24</f>
        <v>0</v>
      </c>
      <c r="I40" s="102">
        <f>'Option Year 1'!F24</f>
        <v>0</v>
      </c>
    </row>
    <row r="41" spans="1:9" x14ac:dyDescent="0.25">
      <c r="A41" s="98" t="s">
        <v>69</v>
      </c>
      <c r="B41" s="98">
        <f>'Option Year 1'!B29</f>
        <v>25105</v>
      </c>
      <c r="C41" s="100" t="str">
        <f>'Option Year 1'!A18</f>
        <v>APPRAISALS SERVICES</v>
      </c>
      <c r="D41" s="98">
        <f>'Option Year 1'!A26</f>
        <v>1009</v>
      </c>
      <c r="E41" s="100" t="str">
        <f>'Option Year 1'!B26</f>
        <v>Consultation Services</v>
      </c>
      <c r="F41" s="102">
        <f>'Option Year 1'!C25</f>
        <v>15500</v>
      </c>
      <c r="G41" s="98" t="str">
        <f>'Option Year 1'!D25</f>
        <v>STO</v>
      </c>
      <c r="H41" s="98" t="str">
        <f>'Option Year 1'!E25</f>
        <v>FFP (TBD)</v>
      </c>
      <c r="I41" s="102">
        <f>'Option Year 1'!F25</f>
        <v>15500</v>
      </c>
    </row>
    <row r="42" spans="1:9" x14ac:dyDescent="0.25">
      <c r="A42" s="98" t="s">
        <v>69</v>
      </c>
      <c r="B42" s="98">
        <f>'Option Year 1'!B29</f>
        <v>25105</v>
      </c>
      <c r="C42" s="100" t="str">
        <f>'Option Year 1'!A18</f>
        <v>APPRAISALS SERVICES</v>
      </c>
      <c r="D42" s="98">
        <f>'Option Year 1'!A27</f>
        <v>1010</v>
      </c>
      <c r="E42" s="100" t="str">
        <f>'Option Year 1'!B27</f>
        <v>System Charges</v>
      </c>
      <c r="F42" s="102">
        <f>'Option Year 1'!C26</f>
        <v>52000</v>
      </c>
      <c r="G42" s="98" t="str">
        <f>'Option Year 1'!D26</f>
        <v>STO</v>
      </c>
      <c r="H42" s="98" t="str">
        <f>'Option Year 1'!E26</f>
        <v>FFP (TBD)</v>
      </c>
      <c r="I42" s="102">
        <f>'Option Year 1'!F26</f>
        <v>52000</v>
      </c>
    </row>
    <row r="43" spans="1:9" x14ac:dyDescent="0.25">
      <c r="A43" s="98" t="s">
        <v>69</v>
      </c>
      <c r="B43" s="98">
        <f>'Option Year 1'!B29</f>
        <v>25105</v>
      </c>
      <c r="C43" s="100" t="str">
        <f>'Option Year 1'!A18</f>
        <v>APPRAISALS SERVICES</v>
      </c>
      <c r="D43" s="98">
        <f>'Option Year 1'!A28</f>
        <v>1011</v>
      </c>
      <c r="E43" s="100" t="str">
        <f>'Option Year 1'!B28</f>
        <v>Miscellaneous Expenses</v>
      </c>
      <c r="F43" s="102">
        <f>'Option Year 1'!C27</f>
        <v>200000</v>
      </c>
      <c r="G43" s="98" t="str">
        <f>'Option Year 1'!D27</f>
        <v>STO</v>
      </c>
      <c r="H43" s="98" t="str">
        <f>'Option Year 1'!E27</f>
        <v>FFP (TBD)</v>
      </c>
      <c r="I43" s="102">
        <f>'Option Year 1'!F27</f>
        <v>200000</v>
      </c>
    </row>
    <row r="44" spans="1:9" x14ac:dyDescent="0.25">
      <c r="A44" s="98" t="s">
        <v>69</v>
      </c>
      <c r="B44" s="99">
        <f>'Option Year 1'!B35</f>
        <v>25715</v>
      </c>
      <c r="C44" s="100" t="str">
        <f>'Option Year 1'!A30</f>
        <v>STORAGE</v>
      </c>
      <c r="D44" s="98">
        <f>'Option Year 1'!A32</f>
        <v>1012</v>
      </c>
      <c r="E44" s="100" t="str">
        <f>'Option Year 1'!B32</f>
        <v>Alternate Storage Location</v>
      </c>
      <c r="F44" s="102">
        <f>'Option Year 1'!C28</f>
        <v>15500</v>
      </c>
      <c r="G44" s="98" t="str">
        <f>'Option Year 1'!D28</f>
        <v>STO</v>
      </c>
      <c r="H44" s="98" t="str">
        <f>'Option Year 1'!E28</f>
        <v>FFP (TBD)</v>
      </c>
      <c r="I44" s="102">
        <f>'Option Year 1'!F28</f>
        <v>15500</v>
      </c>
    </row>
    <row r="45" spans="1:9" x14ac:dyDescent="0.25">
      <c r="A45" s="98" t="s">
        <v>69</v>
      </c>
      <c r="B45" s="99">
        <f>'Option Year 1'!B35</f>
        <v>25715</v>
      </c>
      <c r="C45" s="100" t="str">
        <f>'Option Year 1'!A30</f>
        <v>STORAGE</v>
      </c>
      <c r="D45" s="98">
        <f>'Option Year 1'!A33</f>
        <v>1013</v>
      </c>
      <c r="E45" s="100" t="str">
        <f>'Option Year 1'!B33</f>
        <v>Conditioning Services</v>
      </c>
      <c r="F45" s="102">
        <f>'Option Year 1'!C32</f>
        <v>207500</v>
      </c>
      <c r="G45" s="98" t="str">
        <f>'Option Year 1'!D32</f>
        <v>STO</v>
      </c>
      <c r="H45" s="98" t="str">
        <f>'Option Year 1'!E32</f>
        <v>FFP (TBD)</v>
      </c>
      <c r="I45" s="102">
        <f>'Option Year 1'!F32</f>
        <v>207500</v>
      </c>
    </row>
    <row r="46" spans="1:9" x14ac:dyDescent="0.25">
      <c r="A46" s="98" t="s">
        <v>69</v>
      </c>
      <c r="B46" s="99">
        <f>'Option Year 1'!B35</f>
        <v>25715</v>
      </c>
      <c r="C46" s="100" t="str">
        <f>'Option Year 1'!A30</f>
        <v>STORAGE</v>
      </c>
      <c r="D46" s="98">
        <f>'Option Year 1'!A34</f>
        <v>1014</v>
      </c>
      <c r="E46" s="100" t="str">
        <f>'Option Year 1'!B34</f>
        <v>Inventorying Services</v>
      </c>
      <c r="F46" s="98">
        <f>'Option Year 1'!C33</f>
        <v>100</v>
      </c>
      <c r="G46" s="98" t="str">
        <f>'Option Year 1'!D33</f>
        <v>HR</v>
      </c>
      <c r="H46" s="102">
        <f>'Option Year 1'!E33</f>
        <v>0</v>
      </c>
      <c r="I46" s="102">
        <f>'Option Year 1'!F33</f>
        <v>0</v>
      </c>
    </row>
    <row r="47" spans="1:9" x14ac:dyDescent="0.25">
      <c r="A47" s="98" t="s">
        <v>69</v>
      </c>
      <c r="B47" s="99">
        <f>'Option Year 1'!B50</f>
        <v>25226</v>
      </c>
      <c r="C47" s="100" t="str">
        <f>'Option Year 1'!A36</f>
        <v>DISPOSAL </v>
      </c>
      <c r="D47" s="98">
        <f>'Option Year 1'!A38</f>
        <v>1015</v>
      </c>
      <c r="E47" s="100" t="str">
        <f>'Option Year 1'!B38</f>
        <v>Commission Online Auction $0-$25,000</v>
      </c>
      <c r="F47" s="98">
        <f>'Option Year 1'!C34</f>
        <v>400</v>
      </c>
      <c r="G47" s="98" t="str">
        <f>'Option Year 1'!D34</f>
        <v>HR</v>
      </c>
      <c r="H47" s="102">
        <f>'Option Year 1'!E34</f>
        <v>0</v>
      </c>
      <c r="I47" s="102">
        <f>'Option Year 1'!F34</f>
        <v>0</v>
      </c>
    </row>
    <row r="48" spans="1:9" x14ac:dyDescent="0.25">
      <c r="A48" s="98" t="s">
        <v>69</v>
      </c>
      <c r="B48" s="99">
        <f>'Option Year 1'!B50</f>
        <v>25226</v>
      </c>
      <c r="C48" s="100" t="str">
        <f>'Option Year 1'!A36</f>
        <v>DISPOSAL </v>
      </c>
      <c r="D48" s="98">
        <f>'Option Year 1'!A39</f>
        <v>1016</v>
      </c>
      <c r="E48" s="100" t="str">
        <f>'Option Year 1'!B39</f>
        <v>Commission Online Auction $25,001-$100,000</v>
      </c>
      <c r="F48" s="102">
        <f>'Option Year 1'!C38</f>
        <v>11000000</v>
      </c>
      <c r="G48" s="98" t="str">
        <f>'Option Year 1'!D38</f>
        <v>Sales Proceeds</v>
      </c>
      <c r="H48" s="104">
        <f>'Option Year 1'!E38</f>
        <v>0</v>
      </c>
      <c r="I48" s="102">
        <f>'Option Year 1'!F38</f>
        <v>0</v>
      </c>
    </row>
    <row r="49" spans="1:9" x14ac:dyDescent="0.25">
      <c r="A49" s="98" t="s">
        <v>69</v>
      </c>
      <c r="B49" s="99">
        <f>'Option Year 1'!B50</f>
        <v>25226</v>
      </c>
      <c r="C49" s="100" t="str">
        <f>'Option Year 1'!A36</f>
        <v>DISPOSAL </v>
      </c>
      <c r="D49" s="98">
        <f>'Option Year 1'!A40</f>
        <v>1017</v>
      </c>
      <c r="E49" s="100" t="str">
        <f>'Option Year 1'!B40</f>
        <v>Commission Online Auction $100,001+</v>
      </c>
      <c r="F49" s="102">
        <f>'Option Year 1'!C39</f>
        <v>8300000</v>
      </c>
      <c r="G49" s="98" t="str">
        <f>'Option Year 1'!D39</f>
        <v>Sales Proceeds</v>
      </c>
      <c r="H49" s="104">
        <f>'Option Year 1'!E39</f>
        <v>0</v>
      </c>
      <c r="I49" s="102">
        <f>'Option Year 1'!F39</f>
        <v>0</v>
      </c>
    </row>
    <row r="50" spans="1:9" x14ac:dyDescent="0.25">
      <c r="A50" s="98" t="s">
        <v>69</v>
      </c>
      <c r="B50" s="99">
        <f>'Option Year 1'!B50</f>
        <v>25226</v>
      </c>
      <c r="C50" s="100" t="str">
        <f>'Option Year 1'!A36</f>
        <v>DISPOSAL </v>
      </c>
      <c r="D50" s="98">
        <f>'Option Year 1'!A41</f>
        <v>1018</v>
      </c>
      <c r="E50" s="100" t="str">
        <f>'Option Year 1'!B41</f>
        <v>Commission Live Auction $0-$25,000</v>
      </c>
      <c r="F50" s="102">
        <f>'Option Year 1'!C40</f>
        <v>4300000</v>
      </c>
      <c r="G50" s="98" t="str">
        <f>'Option Year 1'!D40</f>
        <v>Sales Proceeds</v>
      </c>
      <c r="H50" s="104">
        <f>'Option Year 1'!E40</f>
        <v>0</v>
      </c>
      <c r="I50" s="102">
        <f>'Option Year 1'!F40</f>
        <v>0</v>
      </c>
    </row>
    <row r="51" spans="1:9" x14ac:dyDescent="0.25">
      <c r="A51" s="98" t="s">
        <v>69</v>
      </c>
      <c r="B51" s="99">
        <f>'Option Year 1'!B50</f>
        <v>25226</v>
      </c>
      <c r="C51" s="100" t="str">
        <f>'Option Year 1'!A36</f>
        <v>DISPOSAL </v>
      </c>
      <c r="D51" s="98">
        <f>'Option Year 1'!A42</f>
        <v>1019</v>
      </c>
      <c r="E51" s="100" t="str">
        <f>'Option Year 1'!B42</f>
        <v>Commission Live Auction $25,001-$100,000</v>
      </c>
      <c r="F51" s="102">
        <f>'Option Year 1'!C41</f>
        <v>1000000</v>
      </c>
      <c r="G51" s="98" t="str">
        <f>'Option Year 1'!D41</f>
        <v>Sales Proceeds</v>
      </c>
      <c r="H51" s="104">
        <f>'Option Year 1'!E41</f>
        <v>0</v>
      </c>
      <c r="I51" s="102">
        <f>'Option Year 1'!F41</f>
        <v>0</v>
      </c>
    </row>
    <row r="52" spans="1:9" x14ac:dyDescent="0.25">
      <c r="A52" s="98" t="s">
        <v>69</v>
      </c>
      <c r="B52" s="99">
        <f>'Option Year 1'!B50</f>
        <v>25226</v>
      </c>
      <c r="C52" s="100" t="str">
        <f>'Option Year 1'!A36</f>
        <v>DISPOSAL </v>
      </c>
      <c r="D52" s="98">
        <f>'Option Year 1'!A43</f>
        <v>1020</v>
      </c>
      <c r="E52" s="100" t="str">
        <f>'Option Year 1'!B43</f>
        <v>Commission Live Auction $100,001+</v>
      </c>
      <c r="F52" s="102">
        <f>'Option Year 1'!C42</f>
        <v>1000000</v>
      </c>
      <c r="G52" s="98" t="str">
        <f>'Option Year 1'!D42</f>
        <v>Sales Proceeds</v>
      </c>
      <c r="H52" s="104">
        <f>'Option Year 1'!E42</f>
        <v>0</v>
      </c>
      <c r="I52" s="102">
        <f>'Option Year 1'!F42</f>
        <v>0</v>
      </c>
    </row>
    <row r="53" spans="1:9" x14ac:dyDescent="0.25">
      <c r="A53" s="98" t="s">
        <v>69</v>
      </c>
      <c r="B53" s="99">
        <f>'Option Year 1'!B50</f>
        <v>25226</v>
      </c>
      <c r="C53" s="100" t="str">
        <f>'Option Year 1'!A36</f>
        <v>DISPOSAL </v>
      </c>
      <c r="D53" s="98">
        <f>'Option Year 1'!A44</f>
        <v>1021</v>
      </c>
      <c r="E53" s="100" t="str">
        <f>'Option Year 1'!B44</f>
        <v>Smelting</v>
      </c>
      <c r="F53" s="102">
        <f>'Option Year 1'!C43</f>
        <v>1500000</v>
      </c>
      <c r="G53" s="98" t="str">
        <f>'Option Year 1'!D43</f>
        <v>Sales Proceeds</v>
      </c>
      <c r="H53" s="104">
        <f>'Option Year 1'!E43</f>
        <v>0</v>
      </c>
      <c r="I53" s="102">
        <f>'Option Year 1'!F43</f>
        <v>0</v>
      </c>
    </row>
    <row r="54" spans="1:9" x14ac:dyDescent="0.25">
      <c r="A54" s="98" t="s">
        <v>69</v>
      </c>
      <c r="B54" s="99">
        <f>'Option Year 1'!B50</f>
        <v>25226</v>
      </c>
      <c r="C54" s="100" t="str">
        <f>'Option Year 1'!A36</f>
        <v>DISPOSAL </v>
      </c>
      <c r="D54" s="98">
        <f>'Option Year 1'!A46</f>
        <v>1022</v>
      </c>
      <c r="E54" s="100" t="str">
        <f>'Option Year 1'!B46</f>
        <v>Daily Sales Facilitation Fee</v>
      </c>
      <c r="F54" s="98">
        <f>'Option Year 1'!C46</f>
        <v>5</v>
      </c>
      <c r="G54" s="98" t="str">
        <f>'Option Year 1'!D46</f>
        <v>EA</v>
      </c>
      <c r="H54" s="102">
        <f>'Option Year 1'!E46</f>
        <v>0</v>
      </c>
      <c r="I54" s="102">
        <f>'Option Year 1'!F46</f>
        <v>0</v>
      </c>
    </row>
    <row r="55" spans="1:9" x14ac:dyDescent="0.25">
      <c r="A55" s="98" t="s">
        <v>69</v>
      </c>
      <c r="B55" s="99">
        <f>'Option Year 1'!B50</f>
        <v>25226</v>
      </c>
      <c r="C55" s="100" t="str">
        <f>'Option Year 1'!A36</f>
        <v>DISPOSAL </v>
      </c>
      <c r="D55" s="98">
        <f>'Option Year 1'!A47</f>
        <v>1023</v>
      </c>
      <c r="E55" s="100" t="str">
        <f>'Option Year 1'!B47</f>
        <v>EFT Fees</v>
      </c>
      <c r="F55" s="102">
        <f>'Option Year 1'!C47</f>
        <v>5150</v>
      </c>
      <c r="G55" s="98" t="str">
        <f>'Option Year 1'!D47</f>
        <v>STO</v>
      </c>
      <c r="H55" s="98" t="str">
        <f>'Option Year 1'!E47</f>
        <v>FFP (TBD)</v>
      </c>
      <c r="I55" s="102">
        <f>'Option Year 1'!F47</f>
        <v>5150</v>
      </c>
    </row>
    <row r="56" spans="1:9" x14ac:dyDescent="0.25">
      <c r="A56" s="98" t="s">
        <v>69</v>
      </c>
      <c r="B56" s="99">
        <f>'Option Year 1'!B50</f>
        <v>25226</v>
      </c>
      <c r="C56" s="100" t="str">
        <f>'Option Year 1'!A36</f>
        <v>DISPOSAL </v>
      </c>
      <c r="D56" s="98">
        <f>'Option Year 1'!A48</f>
        <v>1024</v>
      </c>
      <c r="E56" s="100" t="str">
        <f>'Option Year 1'!B48</f>
        <v>Live Auction Venue</v>
      </c>
      <c r="F56" s="102">
        <f>'Option Year 1'!C48</f>
        <v>51500</v>
      </c>
      <c r="G56" s="98" t="str">
        <f>'Option Year 1'!D48</f>
        <v>STO</v>
      </c>
      <c r="H56" s="98" t="str">
        <f>'Option Year 1'!E48</f>
        <v>FFP (TBD)</v>
      </c>
      <c r="I56" s="102">
        <f>'Option Year 1'!F48</f>
        <v>51500</v>
      </c>
    </row>
    <row r="57" spans="1:9" x14ac:dyDescent="0.25">
      <c r="A57" s="98" t="s">
        <v>69</v>
      </c>
      <c r="B57" s="99">
        <f>'Option Year 1'!B50</f>
        <v>25226</v>
      </c>
      <c r="C57" s="100" t="str">
        <f>'Option Year 1'!A36</f>
        <v>DISPOSAL </v>
      </c>
      <c r="D57" s="98">
        <f>'Option Year 1'!A49</f>
        <v>1025</v>
      </c>
      <c r="E57" s="100" t="str">
        <f>'Option Year 1'!B49</f>
        <v>Destruction</v>
      </c>
      <c r="F57" s="102">
        <f>'Option Year 1'!C49</f>
        <v>41500</v>
      </c>
      <c r="G57" s="98" t="str">
        <f>'Option Year 1'!D49</f>
        <v>STO</v>
      </c>
      <c r="H57" s="98" t="str">
        <f>'Option Year 1'!E49</f>
        <v>FFP (TBD)</v>
      </c>
      <c r="I57" s="102">
        <f>'Option Year 1'!F49</f>
        <v>41500</v>
      </c>
    </row>
    <row r="58" spans="1:9" x14ac:dyDescent="0.25">
      <c r="A58" s="98" t="s">
        <v>72</v>
      </c>
      <c r="B58" s="99">
        <f>'Option Year 1'!B13</f>
        <v>22012</v>
      </c>
      <c r="C58" s="100" t="str">
        <f>'Option Year 1'!A2</f>
        <v>TRANSPORTATION</v>
      </c>
      <c r="D58" s="98">
        <f>'Option Year 2'!A4</f>
        <v>2001</v>
      </c>
      <c r="E58" s="100" t="str">
        <f>'Option Year 2'!B4&amp;" - "&amp;'Option Year 2'!B5</f>
        <v>Assets $0 - $5,000 -      Transportation</v>
      </c>
      <c r="F58" s="102">
        <f>'Option Year 2'!C5</f>
        <v>295000</v>
      </c>
      <c r="G58" s="98" t="str">
        <f>'Option Year 2'!D5</f>
        <v>STO</v>
      </c>
      <c r="H58" s="98" t="str">
        <f>'Option Year 2'!E5</f>
        <v>FFP (TBD)</v>
      </c>
      <c r="I58" s="102">
        <f>'Option Year 2'!F5</f>
        <v>295000</v>
      </c>
    </row>
    <row r="59" spans="1:9" x14ac:dyDescent="0.25">
      <c r="A59" s="98" t="s">
        <v>72</v>
      </c>
      <c r="B59" s="99">
        <f>'Option Year 1'!B13</f>
        <v>22012</v>
      </c>
      <c r="C59" s="100" t="str">
        <f>'Option Year 1'!A2</f>
        <v>TRANSPORTATION</v>
      </c>
      <c r="D59" s="98">
        <f>'Option Year 2'!A4</f>
        <v>2001</v>
      </c>
      <c r="E59" s="100" t="str">
        <f>'Option Year 2'!B4&amp;" - "&amp;'Option Year 2'!B6</f>
        <v>Assets $0 - $5,000 -      Administrative Fee</v>
      </c>
      <c r="F59" s="98"/>
      <c r="G59" s="98" t="str">
        <f>'Option Year 2'!D6</f>
        <v>Fix Fee</v>
      </c>
      <c r="H59" s="103">
        <f>'Option Year 2'!E6</f>
        <v>0.05</v>
      </c>
      <c r="I59" s="102">
        <f>'Option Year 2'!F6</f>
        <v>14750</v>
      </c>
    </row>
    <row r="60" spans="1:9" x14ac:dyDescent="0.25">
      <c r="A60" s="98" t="s">
        <v>72</v>
      </c>
      <c r="B60" s="99">
        <f>'Option Year 1'!B13</f>
        <v>22012</v>
      </c>
      <c r="C60" s="100" t="str">
        <f>'Option Year 1'!A2</f>
        <v>TRANSPORTATION</v>
      </c>
      <c r="D60" s="98">
        <f>'Option Year 2'!A7</f>
        <v>2002</v>
      </c>
      <c r="E60" s="100" t="str">
        <f>'Option Year 2'!B7&amp;" - "&amp;'Option Year 2'!B8</f>
        <v>Assets $5,001 or Greater -      Transportation</v>
      </c>
      <c r="F60" s="102">
        <f>'Option Year 2'!C8</f>
        <v>135000</v>
      </c>
      <c r="G60" s="98" t="str">
        <f>'Option Year 2'!D8</f>
        <v>STO</v>
      </c>
      <c r="H60" s="98" t="str">
        <f>'Option Year 2'!E8</f>
        <v>FFP (TBD)</v>
      </c>
      <c r="I60" s="102">
        <f>'Option Year 2'!F8</f>
        <v>135000</v>
      </c>
    </row>
    <row r="61" spans="1:9" x14ac:dyDescent="0.25">
      <c r="A61" s="98" t="s">
        <v>72</v>
      </c>
      <c r="B61" s="99">
        <f>'Option Year 1'!B13</f>
        <v>22012</v>
      </c>
      <c r="C61" s="100" t="str">
        <f>'Option Year 1'!A2</f>
        <v>TRANSPORTATION</v>
      </c>
      <c r="D61" s="98">
        <f>'Option Year 2'!A7</f>
        <v>2002</v>
      </c>
      <c r="E61" s="100" t="str">
        <f>'Option Year 2'!B7&amp;" - "&amp;'Option Year 2'!B9</f>
        <v>Assets $5,001 or Greater -      Administrative Fee</v>
      </c>
      <c r="F61" s="98">
        <f>'Option Year 2'!C9</f>
        <v>51</v>
      </c>
      <c r="G61" s="98" t="str">
        <f>'Option Year 2'!D9</f>
        <v>EA</v>
      </c>
      <c r="H61" s="102">
        <f>'Option Year 2'!E9</f>
        <v>0</v>
      </c>
      <c r="I61" s="102">
        <f>'Option Year 2'!F9</f>
        <v>0</v>
      </c>
    </row>
    <row r="62" spans="1:9" x14ac:dyDescent="0.25">
      <c r="A62" s="98" t="s">
        <v>72</v>
      </c>
      <c r="B62" s="99">
        <f>'Option Year 1'!B13</f>
        <v>22012</v>
      </c>
      <c r="C62" s="100" t="str">
        <f>'Option Year 1'!A2</f>
        <v>TRANSPORTATION</v>
      </c>
      <c r="D62" s="98">
        <f>'Option Year 2'!A11</f>
        <v>2003</v>
      </c>
      <c r="E62" s="100" t="str">
        <f>'Option Year 2'!B11</f>
        <v>Labor - Direct Contractor</v>
      </c>
      <c r="F62" s="98">
        <f>'Option Year 2'!C11</f>
        <v>50</v>
      </c>
      <c r="G62" s="98" t="str">
        <f>'Option Year 2'!D11</f>
        <v>HR</v>
      </c>
      <c r="H62" s="102">
        <f>'Option Year 2'!E11</f>
        <v>0</v>
      </c>
      <c r="I62" s="102">
        <f>'Option Year 2'!F11</f>
        <v>0</v>
      </c>
    </row>
    <row r="63" spans="1:9" x14ac:dyDescent="0.25">
      <c r="A63" s="98" t="s">
        <v>72</v>
      </c>
      <c r="B63" s="99">
        <f>'Option Year 1'!B13</f>
        <v>22012</v>
      </c>
      <c r="C63" s="100" t="str">
        <f>'Option Year 1'!A2</f>
        <v>TRANSPORTATION</v>
      </c>
      <c r="D63" s="98">
        <f>'Option Year 2'!A12</f>
        <v>2004</v>
      </c>
      <c r="E63" s="100" t="str">
        <f>'Option Year 2'!B12</f>
        <v>Packaging Services</v>
      </c>
      <c r="F63" s="102">
        <f>'Option Year 2'!C12</f>
        <v>53500</v>
      </c>
      <c r="G63" s="98" t="str">
        <f>'Option Year 2'!D12</f>
        <v>STO</v>
      </c>
      <c r="H63" s="98" t="str">
        <f>'Option Year 2'!E12</f>
        <v>FFP (TBD)</v>
      </c>
      <c r="I63" s="102">
        <f>'Option Year 2'!F12</f>
        <v>53500</v>
      </c>
    </row>
    <row r="64" spans="1:9" x14ac:dyDescent="0.25">
      <c r="A64" s="98" t="s">
        <v>72</v>
      </c>
      <c r="B64" s="99">
        <f>'Option Year 1'!B17</f>
        <v>21016</v>
      </c>
      <c r="C64" s="100" t="str">
        <f>'Option Year 1'!A14</f>
        <v>TRAVEL</v>
      </c>
      <c r="D64" s="98">
        <f>'Option Year 2'!A16</f>
        <v>2005</v>
      </c>
      <c r="E64" s="100" t="str">
        <f>'Option Year 2'!B16</f>
        <v>Travel</v>
      </c>
      <c r="F64" s="102">
        <f>'Option Year 2'!C16</f>
        <v>27000</v>
      </c>
      <c r="G64" s="98" t="str">
        <f>'Option Year 2'!D16</f>
        <v>STO</v>
      </c>
      <c r="H64" s="98" t="str">
        <f>'Option Year 2'!E16</f>
        <v>FFP (TBD)</v>
      </c>
      <c r="I64" s="102">
        <f>'Option Year 2'!F16</f>
        <v>27000</v>
      </c>
    </row>
    <row r="65" spans="1:9" x14ac:dyDescent="0.25">
      <c r="A65" s="98" t="s">
        <v>72</v>
      </c>
      <c r="B65" s="98">
        <f>'Option Year 1'!B29</f>
        <v>25105</v>
      </c>
      <c r="C65" s="100" t="str">
        <f>'Option Year 1'!A18</f>
        <v>APPRAISALS SERVICES</v>
      </c>
      <c r="D65" s="98">
        <f>'Option Year 2'!A20</f>
        <v>2006</v>
      </c>
      <c r="E65" s="100" t="str">
        <f>'Option Year 2'!B20&amp;" - "&amp;'Option Year 2'!B21</f>
        <v>Certified Appraisal -      Apprasal Services</v>
      </c>
      <c r="F65" s="102">
        <f>'Option Year 2'!C21</f>
        <v>535000</v>
      </c>
      <c r="G65" s="98" t="str">
        <f>'Option Year 2'!D21</f>
        <v>STO</v>
      </c>
      <c r="H65" s="103" t="str">
        <f>'Option Year 2'!E21</f>
        <v>FFP (TBD)</v>
      </c>
      <c r="I65" s="102">
        <f>'Option Year 2'!F21</f>
        <v>535000</v>
      </c>
    </row>
    <row r="66" spans="1:9" x14ac:dyDescent="0.25">
      <c r="A66" s="98" t="s">
        <v>72</v>
      </c>
      <c r="B66" s="98">
        <f>'Option Year 1'!B29</f>
        <v>25105</v>
      </c>
      <c r="C66" s="100" t="str">
        <f>'Option Year 1'!A18</f>
        <v>APPRAISALS SERVICES</v>
      </c>
      <c r="D66" s="98">
        <f>'Option Year 2'!A20</f>
        <v>2006</v>
      </c>
      <c r="E66" s="100" t="str">
        <f>'Option Year 2'!B20&amp;" - "&amp;'Option Year 2'!B22</f>
        <v>Certified Appraisal -      Administrative Fee</v>
      </c>
      <c r="F66" s="98"/>
      <c r="G66" s="98" t="str">
        <f>'Option Year 2'!D22</f>
        <v>Fix Fee</v>
      </c>
      <c r="H66" s="103">
        <f>'Option Year 2'!E22</f>
        <v>0.05</v>
      </c>
      <c r="I66" s="102">
        <f>'Option Year 2'!F22</f>
        <v>26750</v>
      </c>
    </row>
    <row r="67" spans="1:9" x14ac:dyDescent="0.25">
      <c r="A67" s="98" t="s">
        <v>72</v>
      </c>
      <c r="B67" s="98">
        <f>'Option Year 1'!B29</f>
        <v>25105</v>
      </c>
      <c r="C67" s="100" t="str">
        <f>'Option Year 1'!A18</f>
        <v>APPRAISALS SERVICES</v>
      </c>
      <c r="D67" s="98">
        <f>'Option Year 2'!A24</f>
        <v>2007</v>
      </c>
      <c r="E67" s="100" t="str">
        <f>'Option Year 2'!B24</f>
        <v>Legal and Court Testimony</v>
      </c>
      <c r="F67" s="98">
        <f>'Option Year 2'!C24</f>
        <v>50</v>
      </c>
      <c r="G67" s="98" t="str">
        <f>'Option Year 2'!D24</f>
        <v>HR</v>
      </c>
      <c r="H67" s="102">
        <f>'Option Year 2'!E24</f>
        <v>0</v>
      </c>
      <c r="I67" s="102">
        <f>'Option Year 2'!F24</f>
        <v>0</v>
      </c>
    </row>
    <row r="68" spans="1:9" x14ac:dyDescent="0.25">
      <c r="A68" s="98" t="s">
        <v>72</v>
      </c>
      <c r="B68" s="98">
        <f>'Option Year 1'!B29</f>
        <v>25105</v>
      </c>
      <c r="C68" s="100" t="str">
        <f>'Option Year 1'!A18</f>
        <v>APPRAISALS SERVICES</v>
      </c>
      <c r="D68" s="98">
        <f>'Option Year 2'!A25</f>
        <v>2008</v>
      </c>
      <c r="E68" s="100" t="str">
        <f>'Option Year 2'!B25</f>
        <v>Diamond and Gemstone Certification</v>
      </c>
      <c r="F68" s="102">
        <f>'Option Year 2'!C25</f>
        <v>16000</v>
      </c>
      <c r="G68" s="98" t="str">
        <f>'Option Year 2'!D25</f>
        <v>STO</v>
      </c>
      <c r="H68" s="98" t="str">
        <f>'Option Year 2'!E25</f>
        <v>FFP (TBD)</v>
      </c>
      <c r="I68" s="102">
        <f>'Option Year 2'!F25</f>
        <v>16000</v>
      </c>
    </row>
    <row r="69" spans="1:9" x14ac:dyDescent="0.25">
      <c r="A69" s="98" t="s">
        <v>72</v>
      </c>
      <c r="B69" s="98">
        <f>'Option Year 1'!B29</f>
        <v>25105</v>
      </c>
      <c r="C69" s="100" t="str">
        <f>'Option Year 1'!A18</f>
        <v>APPRAISALS SERVICES</v>
      </c>
      <c r="D69" s="98">
        <f>'Option Year 2'!A26</f>
        <v>2009</v>
      </c>
      <c r="E69" s="100" t="str">
        <f>'Option Year 2'!B26</f>
        <v>Consultation Services</v>
      </c>
      <c r="F69" s="102">
        <f>'Option Year 2'!C26</f>
        <v>53500</v>
      </c>
      <c r="G69" s="98" t="str">
        <f>'Option Year 2'!D26</f>
        <v>STO</v>
      </c>
      <c r="H69" s="98" t="str">
        <f>'Option Year 2'!E26</f>
        <v>FFP (TBD)</v>
      </c>
      <c r="I69" s="102">
        <f>'Option Year 2'!F26</f>
        <v>53500</v>
      </c>
    </row>
    <row r="70" spans="1:9" x14ac:dyDescent="0.25">
      <c r="A70" s="98" t="s">
        <v>72</v>
      </c>
      <c r="B70" s="98">
        <f>'Option Year 1'!B29</f>
        <v>25105</v>
      </c>
      <c r="C70" s="100" t="str">
        <f>'Option Year 1'!A18</f>
        <v>APPRAISALS SERVICES</v>
      </c>
      <c r="D70" s="98">
        <f>'Option Year 2'!A27</f>
        <v>2010</v>
      </c>
      <c r="E70" s="100" t="str">
        <f>'Option Year 2'!B27</f>
        <v>System Charges</v>
      </c>
      <c r="F70" s="102">
        <f>'Option Year 2'!C27</f>
        <v>207000</v>
      </c>
      <c r="G70" s="98" t="str">
        <f>'Option Year 2'!D27</f>
        <v>STO</v>
      </c>
      <c r="H70" s="98" t="str">
        <f>'Option Year 2'!E27</f>
        <v>FFP (TBD)</v>
      </c>
      <c r="I70" s="102">
        <f>'Option Year 2'!F27</f>
        <v>207000</v>
      </c>
    </row>
    <row r="71" spans="1:9" x14ac:dyDescent="0.25">
      <c r="A71" s="98" t="s">
        <v>72</v>
      </c>
      <c r="B71" s="98">
        <f>'Option Year 1'!B29</f>
        <v>25105</v>
      </c>
      <c r="C71" s="100" t="str">
        <f>'Option Year 1'!A18</f>
        <v>APPRAISALS SERVICES</v>
      </c>
      <c r="D71" s="98">
        <f>'Option Year 2'!A28</f>
        <v>2011</v>
      </c>
      <c r="E71" s="100" t="str">
        <f>'Option Year 2'!B28</f>
        <v>Miscellaneous Expenses</v>
      </c>
      <c r="F71" s="102">
        <f>'Option Year 2'!C28</f>
        <v>16000</v>
      </c>
      <c r="G71" s="98" t="str">
        <f>'Option Year 2'!D28</f>
        <v>STO</v>
      </c>
      <c r="H71" s="98" t="str">
        <f>'Option Year 2'!E28</f>
        <v>FFP (TBD)</v>
      </c>
      <c r="I71" s="102">
        <f>'Option Year 2'!F28</f>
        <v>16000</v>
      </c>
    </row>
    <row r="72" spans="1:9" x14ac:dyDescent="0.25">
      <c r="A72" s="98" t="s">
        <v>72</v>
      </c>
      <c r="B72" s="99">
        <f>'Option Year 1'!B35</f>
        <v>25715</v>
      </c>
      <c r="C72" s="100" t="str">
        <f>'Option Year 1'!A30</f>
        <v>STORAGE</v>
      </c>
      <c r="D72" s="98">
        <f>'Option Year 2'!A32</f>
        <v>2012</v>
      </c>
      <c r="E72" s="100" t="str">
        <f>'Option Year 2'!B32</f>
        <v>Alternate Storage Location</v>
      </c>
      <c r="F72" s="102">
        <f>'Option Year 2'!C32</f>
        <v>215000</v>
      </c>
      <c r="G72" s="98" t="str">
        <f>'Option Year 2'!D32</f>
        <v>STO</v>
      </c>
      <c r="H72" s="98" t="str">
        <f>'Option Year 2'!E32</f>
        <v>FFP (TBD)</v>
      </c>
      <c r="I72" s="102">
        <f>'Option Year 2'!F32</f>
        <v>215000</v>
      </c>
    </row>
    <row r="73" spans="1:9" x14ac:dyDescent="0.25">
      <c r="A73" s="98" t="s">
        <v>72</v>
      </c>
      <c r="B73" s="99">
        <f>'Option Year 1'!B35</f>
        <v>25715</v>
      </c>
      <c r="C73" s="100" t="str">
        <f>'Option Year 1'!A30</f>
        <v>STORAGE</v>
      </c>
      <c r="D73" s="98">
        <f>'Option Year 2'!A33</f>
        <v>2013</v>
      </c>
      <c r="E73" s="100" t="str">
        <f>'Option Year 2'!B33</f>
        <v>Conditioning Services</v>
      </c>
      <c r="F73" s="98">
        <f>'Option Year 2'!C33</f>
        <v>100</v>
      </c>
      <c r="G73" s="98" t="str">
        <f>'Option Year 2'!D33</f>
        <v>HR</v>
      </c>
      <c r="H73" s="102">
        <f>'Option Year 2'!E33</f>
        <v>0</v>
      </c>
      <c r="I73" s="102">
        <f>'Option Year 2'!F33</f>
        <v>0</v>
      </c>
    </row>
    <row r="74" spans="1:9" x14ac:dyDescent="0.25">
      <c r="A74" s="98" t="s">
        <v>72</v>
      </c>
      <c r="B74" s="99">
        <f>'Option Year 1'!B35</f>
        <v>25715</v>
      </c>
      <c r="C74" s="100" t="str">
        <f>'Option Year 1'!A30</f>
        <v>STORAGE</v>
      </c>
      <c r="D74" s="98">
        <f>'Option Year 2'!A34</f>
        <v>2014</v>
      </c>
      <c r="E74" s="100" t="str">
        <f>'Option Year 2'!B34</f>
        <v>Inventorying Services</v>
      </c>
      <c r="F74" s="98">
        <f>'Option Year 2'!C34</f>
        <v>400</v>
      </c>
      <c r="G74" s="98" t="str">
        <f>'Option Year 2'!D34</f>
        <v>HR</v>
      </c>
      <c r="H74" s="102">
        <f>'Option Year 2'!E34</f>
        <v>0</v>
      </c>
      <c r="I74" s="102">
        <f>'Option Year 2'!F34</f>
        <v>0</v>
      </c>
    </row>
    <row r="75" spans="1:9" x14ac:dyDescent="0.25">
      <c r="A75" s="98" t="s">
        <v>72</v>
      </c>
      <c r="B75" s="99">
        <f>'Option Year 1'!B50</f>
        <v>25226</v>
      </c>
      <c r="C75" s="105" t="str">
        <f>'Option Year 1'!A36</f>
        <v>DISPOSAL </v>
      </c>
      <c r="D75" s="98">
        <f>'Option Year 2'!A38</f>
        <v>2015</v>
      </c>
      <c r="E75" s="100" t="str">
        <f>'Option Year 2'!B38</f>
        <v>Commission Online Auction $0-$25,000</v>
      </c>
      <c r="F75" s="102">
        <f>'Option Year 2'!C38</f>
        <v>11000000</v>
      </c>
      <c r="G75" s="98" t="str">
        <f>'Option Year 2'!D38</f>
        <v>Sales Proceeds</v>
      </c>
      <c r="H75" s="104">
        <f>'Option Year 2'!E38</f>
        <v>0</v>
      </c>
      <c r="I75" s="102">
        <f>'Option Year 2'!F38</f>
        <v>0</v>
      </c>
    </row>
    <row r="76" spans="1:9" x14ac:dyDescent="0.25">
      <c r="A76" s="98" t="s">
        <v>72</v>
      </c>
      <c r="B76" s="99">
        <f>'Option Year 1'!B50</f>
        <v>25226</v>
      </c>
      <c r="C76" s="105" t="str">
        <f>'Option Year 1'!A36</f>
        <v>DISPOSAL </v>
      </c>
      <c r="D76" s="98">
        <f>'Option Year 2'!A39</f>
        <v>2016</v>
      </c>
      <c r="E76" s="100" t="str">
        <f>'Option Year 2'!B39</f>
        <v>Commission Online Auction $25,001-$100,000</v>
      </c>
      <c r="F76" s="102">
        <f>'Option Year 2'!C39</f>
        <v>8300000</v>
      </c>
      <c r="G76" s="98" t="str">
        <f>'Option Year 2'!D39</f>
        <v>Sales Proceeds</v>
      </c>
      <c r="H76" s="104">
        <f>'Option Year 2'!E39</f>
        <v>0</v>
      </c>
      <c r="I76" s="102">
        <f>'Option Year 2'!F39</f>
        <v>0</v>
      </c>
    </row>
    <row r="77" spans="1:9" x14ac:dyDescent="0.25">
      <c r="A77" s="98" t="s">
        <v>72</v>
      </c>
      <c r="B77" s="99">
        <f>'Option Year 1'!B50</f>
        <v>25226</v>
      </c>
      <c r="C77" s="105" t="str">
        <f>'Option Year 1'!A36</f>
        <v>DISPOSAL </v>
      </c>
      <c r="D77" s="98">
        <f>'Option Year 2'!A40</f>
        <v>2017</v>
      </c>
      <c r="E77" s="100" t="str">
        <f>'Option Year 2'!B40</f>
        <v>Commission Online Auction $100,001+</v>
      </c>
      <c r="F77" s="102">
        <f>'Option Year 2'!C40</f>
        <v>4300000</v>
      </c>
      <c r="G77" s="98" t="str">
        <f>'Option Year 2'!D40</f>
        <v>Sales Proceeds</v>
      </c>
      <c r="H77" s="104">
        <f>'Option Year 2'!E40</f>
        <v>0</v>
      </c>
      <c r="I77" s="102">
        <f>'Option Year 2'!F40</f>
        <v>0</v>
      </c>
    </row>
    <row r="78" spans="1:9" x14ac:dyDescent="0.25">
      <c r="A78" s="98" t="s">
        <v>72</v>
      </c>
      <c r="B78" s="99">
        <f>'Option Year 1'!B50</f>
        <v>25226</v>
      </c>
      <c r="C78" s="105" t="str">
        <f>'Option Year 1'!A36</f>
        <v>DISPOSAL </v>
      </c>
      <c r="D78" s="98">
        <f>'Option Year 2'!A41</f>
        <v>2018</v>
      </c>
      <c r="E78" s="100" t="str">
        <f>'Option Year 2'!B41</f>
        <v>Commission Live Auction $0-$25,000</v>
      </c>
      <c r="F78" s="102">
        <f>'Option Year 2'!C41</f>
        <v>1000000</v>
      </c>
      <c r="G78" s="98" t="str">
        <f>'Option Year 2'!D41</f>
        <v>Sales Proceeds</v>
      </c>
      <c r="H78" s="104">
        <f>'Option Year 2'!E41</f>
        <v>0</v>
      </c>
      <c r="I78" s="102">
        <f>'Option Year 2'!F41</f>
        <v>0</v>
      </c>
    </row>
    <row r="79" spans="1:9" x14ac:dyDescent="0.25">
      <c r="A79" s="98" t="s">
        <v>72</v>
      </c>
      <c r="B79" s="99">
        <f>'Option Year 1'!B50</f>
        <v>25226</v>
      </c>
      <c r="C79" s="105" t="str">
        <f>'Option Year 1'!A36</f>
        <v>DISPOSAL </v>
      </c>
      <c r="D79" s="98">
        <f>'Option Year 2'!A42</f>
        <v>2019</v>
      </c>
      <c r="E79" s="100" t="str">
        <f>'Option Year 2'!B42</f>
        <v>Commission Live Auction $25,001-$100,000</v>
      </c>
      <c r="F79" s="102">
        <f>'Option Year 2'!C42</f>
        <v>1000000</v>
      </c>
      <c r="G79" s="98" t="str">
        <f>'Option Year 2'!D42</f>
        <v>Sales Proceeds</v>
      </c>
      <c r="H79" s="104">
        <f>'Option Year 2'!E42</f>
        <v>0</v>
      </c>
      <c r="I79" s="102">
        <f>'Option Year 2'!F42</f>
        <v>0</v>
      </c>
    </row>
    <row r="80" spans="1:9" x14ac:dyDescent="0.25">
      <c r="A80" s="98" t="s">
        <v>72</v>
      </c>
      <c r="B80" s="99">
        <f>'Option Year 1'!B50</f>
        <v>25226</v>
      </c>
      <c r="C80" s="105" t="str">
        <f>'Option Year 1'!A36</f>
        <v>DISPOSAL </v>
      </c>
      <c r="D80" s="98">
        <f>'Option Year 2'!A43</f>
        <v>2020</v>
      </c>
      <c r="E80" s="100" t="str">
        <f>'Option Year 2'!B43</f>
        <v>Commission Live Auction $100,001+</v>
      </c>
      <c r="F80" s="102">
        <f>'Option Year 2'!C43</f>
        <v>1500000</v>
      </c>
      <c r="G80" s="98" t="str">
        <f>'Option Year 2'!D43</f>
        <v>Sales Proceeds</v>
      </c>
      <c r="H80" s="104">
        <f>'Option Year 2'!E43</f>
        <v>0</v>
      </c>
      <c r="I80" s="102">
        <f>'Option Year 2'!F43</f>
        <v>0</v>
      </c>
    </row>
    <row r="81" spans="1:9" x14ac:dyDescent="0.25">
      <c r="A81" s="98" t="s">
        <v>72</v>
      </c>
      <c r="B81" s="99">
        <f>'Option Year 1'!B50</f>
        <v>25226</v>
      </c>
      <c r="C81" s="105" t="str">
        <f>'Option Year 1'!A36</f>
        <v>DISPOSAL </v>
      </c>
      <c r="D81" s="98">
        <f>'Option Year 2'!A44</f>
        <v>2021</v>
      </c>
      <c r="E81" s="100" t="str">
        <f>'Option Year 2'!B44</f>
        <v>Smelting</v>
      </c>
      <c r="F81" s="102">
        <f>'Option Year 2'!C44</f>
        <v>25000</v>
      </c>
      <c r="G81" s="98" t="str">
        <f>'Option Year 2'!D44</f>
        <v>Sales Proceeds</v>
      </c>
      <c r="H81" s="104">
        <f>'Option Year 2'!E44</f>
        <v>0</v>
      </c>
      <c r="I81" s="102">
        <f>'Option Year 2'!F44</f>
        <v>0</v>
      </c>
    </row>
    <row r="82" spans="1:9" x14ac:dyDescent="0.25">
      <c r="A82" s="98" t="s">
        <v>72</v>
      </c>
      <c r="B82" s="99">
        <f>'Option Year 1'!B50</f>
        <v>25226</v>
      </c>
      <c r="C82" s="105" t="str">
        <f>'Option Year 1'!A36</f>
        <v>DISPOSAL </v>
      </c>
      <c r="D82" s="98">
        <f>'Option Year 2'!A46</f>
        <v>2022</v>
      </c>
      <c r="E82" s="100" t="str">
        <f>'Option Year 2'!B46</f>
        <v>Daily Sales Facilitation Fee</v>
      </c>
      <c r="F82" s="98">
        <f>'Option Year 2'!C46</f>
        <v>5</v>
      </c>
      <c r="G82" s="98" t="str">
        <f>'Option Year 2'!D46</f>
        <v>EA</v>
      </c>
      <c r="H82" s="102">
        <f>'Option Year 2'!E46</f>
        <v>0</v>
      </c>
      <c r="I82" s="102">
        <f>'Option Year 2'!F46</f>
        <v>0</v>
      </c>
    </row>
    <row r="83" spans="1:9" x14ac:dyDescent="0.25">
      <c r="A83" s="98" t="s">
        <v>72</v>
      </c>
      <c r="B83" s="99">
        <f>'Option Year 1'!B50</f>
        <v>25226</v>
      </c>
      <c r="C83" s="105" t="str">
        <f>'Option Year 1'!A36</f>
        <v>DISPOSAL </v>
      </c>
      <c r="D83" s="98">
        <f>'Option Year 2'!A47</f>
        <v>2023</v>
      </c>
      <c r="E83" s="100" t="str">
        <f>'Option Year 2'!B47</f>
        <v>EFT Fees</v>
      </c>
      <c r="F83" s="102">
        <f>'Option Year 2'!C47</f>
        <v>5400</v>
      </c>
      <c r="G83" s="98" t="str">
        <f>'Option Year 2'!D47</f>
        <v>STO</v>
      </c>
      <c r="H83" s="98" t="str">
        <f>'Option Year 2'!E47</f>
        <v>FFP (TBD)</v>
      </c>
      <c r="I83" s="102">
        <f>'Option Year 2'!F47</f>
        <v>5400</v>
      </c>
    </row>
    <row r="84" spans="1:9" x14ac:dyDescent="0.25">
      <c r="A84" s="98" t="s">
        <v>72</v>
      </c>
      <c r="B84" s="99">
        <f>'Option Year 1'!B50</f>
        <v>25226</v>
      </c>
      <c r="C84" s="105" t="str">
        <f>'Option Year 1'!A36</f>
        <v>DISPOSAL </v>
      </c>
      <c r="D84" s="98">
        <f>'Option Year 2'!A48</f>
        <v>2024</v>
      </c>
      <c r="E84" s="100" t="str">
        <f>'Option Year 2'!B48</f>
        <v>Live Auction Venue</v>
      </c>
      <c r="F84" s="102">
        <f>'Option Year 2'!C48</f>
        <v>54000</v>
      </c>
      <c r="G84" s="98" t="str">
        <f>'Option Year 2'!D48</f>
        <v>STO</v>
      </c>
      <c r="H84" s="98" t="str">
        <f>'Option Year 2'!E48</f>
        <v>FFP (TBD)</v>
      </c>
      <c r="I84" s="102">
        <f>'Option Year 2'!F48</f>
        <v>54000</v>
      </c>
    </row>
    <row r="85" spans="1:9" x14ac:dyDescent="0.25">
      <c r="A85" s="98" t="s">
        <v>72</v>
      </c>
      <c r="B85" s="99">
        <f>'Option Year 1'!B50</f>
        <v>25226</v>
      </c>
      <c r="C85" s="105" t="str">
        <f>'Option Year 1'!A36</f>
        <v>DISPOSAL </v>
      </c>
      <c r="D85" s="98">
        <f>'Option Year 2'!A49</f>
        <v>2025</v>
      </c>
      <c r="E85" s="100" t="str">
        <f>'Option Year 2'!B49</f>
        <v>Destruction</v>
      </c>
      <c r="F85" s="102">
        <f>'Option Year 2'!C49</f>
        <v>42500</v>
      </c>
      <c r="G85" s="98" t="str">
        <f>'Option Year 2'!D49</f>
        <v>STO</v>
      </c>
      <c r="H85" s="98" t="str">
        <f>'Option Year 2'!E49</f>
        <v>FFP (TBD)</v>
      </c>
      <c r="I85" s="102">
        <f>'Option Year 2'!F49</f>
        <v>42500</v>
      </c>
    </row>
    <row r="86" spans="1:9" x14ac:dyDescent="0.25">
      <c r="A86" s="98" t="s">
        <v>73</v>
      </c>
      <c r="B86" s="99">
        <f>'Option Year 3'!B13</f>
        <v>22012</v>
      </c>
      <c r="C86" s="100" t="str">
        <f>'Option Year 3'!A2</f>
        <v>TRANSPORTATION</v>
      </c>
      <c r="D86" s="98">
        <f>'Option Year 3'!A4</f>
        <v>3001</v>
      </c>
      <c r="E86" s="100" t="str">
        <f>'Option Year 3'!B4&amp;" - "&amp;'Option Year 3'!B5</f>
        <v>Assets $0 - $5,000 -      Transportation</v>
      </c>
      <c r="F86" s="102">
        <f>'Option Year 3'!C5</f>
        <v>305000</v>
      </c>
      <c r="G86" s="98" t="str">
        <f>'Option Year 3'!D5</f>
        <v>STO</v>
      </c>
      <c r="H86" s="98" t="str">
        <f>'Option Year 3'!E5</f>
        <v>FFP (TBD)</v>
      </c>
      <c r="I86" s="102">
        <f>'Option Year 3'!F5</f>
        <v>305000</v>
      </c>
    </row>
    <row r="87" spans="1:9" x14ac:dyDescent="0.25">
      <c r="A87" s="98" t="s">
        <v>73</v>
      </c>
      <c r="B87" s="99">
        <f>'Option Year 3'!B13</f>
        <v>22012</v>
      </c>
      <c r="C87" s="100" t="str">
        <f>'Option Year 3'!A2</f>
        <v>TRANSPORTATION</v>
      </c>
      <c r="D87" s="98">
        <f>'Option Year 3'!A4</f>
        <v>3001</v>
      </c>
      <c r="E87" s="100" t="str">
        <f>'Option Year 3'!B4&amp;" - "&amp;'Option Year 3'!B6</f>
        <v>Assets $0 - $5,000 -      Administrative Fee</v>
      </c>
      <c r="F87" s="98"/>
      <c r="G87" s="98" t="str">
        <f>'Option Year 3'!D6</f>
        <v>Fix Fee</v>
      </c>
      <c r="H87" s="103">
        <f>'Option Year 3'!E6</f>
        <v>0.05</v>
      </c>
      <c r="I87" s="102">
        <f>'Option Year 3'!F6</f>
        <v>15250</v>
      </c>
    </row>
    <row r="88" spans="1:9" x14ac:dyDescent="0.25">
      <c r="A88" s="98" t="s">
        <v>73</v>
      </c>
      <c r="B88" s="99">
        <f>'Option Year 3'!B13</f>
        <v>22012</v>
      </c>
      <c r="C88" s="100" t="str">
        <f>'Option Year 3'!A2</f>
        <v>TRANSPORTATION</v>
      </c>
      <c r="D88" s="98">
        <f>'Option Year 3'!A7</f>
        <v>3002</v>
      </c>
      <c r="E88" s="100" t="str">
        <f>'Option Year 3'!B7&amp;" - "&amp;'Option Year 3'!B8</f>
        <v>Assets $5,001 or Greater -      Transportation</v>
      </c>
      <c r="F88" s="102">
        <f>'Option Year 3'!C8</f>
        <v>138000</v>
      </c>
      <c r="G88" s="98" t="str">
        <f>'Option Year 3'!D8</f>
        <v>STO</v>
      </c>
      <c r="H88" s="98" t="str">
        <f>'Option Year 3'!E8</f>
        <v>FFP (TBD)</v>
      </c>
      <c r="I88" s="102">
        <f>'Option Year 3'!F8</f>
        <v>138000</v>
      </c>
    </row>
    <row r="89" spans="1:9" x14ac:dyDescent="0.25">
      <c r="A89" s="98" t="s">
        <v>73</v>
      </c>
      <c r="B89" s="99">
        <f>'Option Year 3'!B13</f>
        <v>22012</v>
      </c>
      <c r="C89" s="100" t="str">
        <f>'Option Year 3'!A2</f>
        <v>TRANSPORTATION</v>
      </c>
      <c r="D89" s="98">
        <f>'Option Year 3'!A7</f>
        <v>3002</v>
      </c>
      <c r="E89" s="100" t="str">
        <f>'Option Year 3'!B7&amp;" - "&amp;'Option Year 3'!B9</f>
        <v>Assets $5,001 or Greater -      Administrative Fee</v>
      </c>
      <c r="F89" s="98">
        <f>'Option Year 3'!C9</f>
        <v>51</v>
      </c>
      <c r="G89" s="98" t="str">
        <f>'Option Year 3'!D9</f>
        <v>EA</v>
      </c>
      <c r="H89" s="102">
        <f>'Option Year 3'!E9</f>
        <v>0</v>
      </c>
      <c r="I89" s="102">
        <f>'Option Year 3'!F9</f>
        <v>0</v>
      </c>
    </row>
    <row r="90" spans="1:9" x14ac:dyDescent="0.25">
      <c r="A90" s="98" t="s">
        <v>73</v>
      </c>
      <c r="B90" s="99">
        <f>'Option Year 3'!B13</f>
        <v>22012</v>
      </c>
      <c r="C90" s="100" t="str">
        <f>'Option Year 3'!A2</f>
        <v>TRANSPORTATION</v>
      </c>
      <c r="D90" s="98">
        <f>'Option Year 3'!A11</f>
        <v>3003</v>
      </c>
      <c r="E90" s="100" t="str">
        <f>'Option Year 3'!B11</f>
        <v>Labor - Direct Contractor</v>
      </c>
      <c r="F90" s="98">
        <f>'Option Year 3'!C11</f>
        <v>50</v>
      </c>
      <c r="G90" s="98" t="str">
        <f>'Option Year 3'!D11</f>
        <v>HR</v>
      </c>
      <c r="H90" s="102">
        <f>'Option Year 3'!E11</f>
        <v>0</v>
      </c>
      <c r="I90" s="102">
        <f>'Option Year 3'!F11</f>
        <v>0</v>
      </c>
    </row>
    <row r="91" spans="1:9" x14ac:dyDescent="0.25">
      <c r="A91" s="98" t="s">
        <v>73</v>
      </c>
      <c r="B91" s="99">
        <f>'Option Year 3'!B13</f>
        <v>22012</v>
      </c>
      <c r="C91" s="100" t="str">
        <f>'Option Year 3'!A2</f>
        <v>TRANSPORTATION</v>
      </c>
      <c r="D91" s="98">
        <f>'Option Year 3'!A12</f>
        <v>3004</v>
      </c>
      <c r="E91" s="100" t="str">
        <f>'Option Year 3'!B12</f>
        <v>Packaging Services</v>
      </c>
      <c r="F91" s="102">
        <f>'Option Year 3'!C12</f>
        <v>55000</v>
      </c>
      <c r="G91" s="98" t="str">
        <f>'Option Year 3'!D12</f>
        <v>STO</v>
      </c>
      <c r="H91" s="98" t="str">
        <f>'Option Year 3'!E12</f>
        <v>FFP (TBD)</v>
      </c>
      <c r="I91" s="102">
        <f>'Option Year 3'!F12</f>
        <v>55000</v>
      </c>
    </row>
    <row r="92" spans="1:9" x14ac:dyDescent="0.25">
      <c r="A92" s="98" t="s">
        <v>73</v>
      </c>
      <c r="B92" s="99">
        <f>'Option Year 3'!B17</f>
        <v>21016</v>
      </c>
      <c r="C92" s="100" t="str">
        <f>'Option Year 3'!A14</f>
        <v>TRAVEL</v>
      </c>
      <c r="D92" s="98">
        <f>'Option Year 3'!A16</f>
        <v>3005</v>
      </c>
      <c r="E92" s="100" t="str">
        <f>'Option Year 3'!B16</f>
        <v>Travel</v>
      </c>
      <c r="F92" s="102">
        <f>'Option Year 3'!C16</f>
        <v>27500</v>
      </c>
      <c r="G92" s="98" t="str">
        <f>'Option Year 3'!D16</f>
        <v>STO</v>
      </c>
      <c r="H92" s="98" t="str">
        <f>'Option Year 3'!E16</f>
        <v>FFP (TBD)</v>
      </c>
      <c r="I92" s="102">
        <f>'Option Year 3'!F16</f>
        <v>27500</v>
      </c>
    </row>
    <row r="93" spans="1:9" x14ac:dyDescent="0.25">
      <c r="A93" s="98" t="s">
        <v>73</v>
      </c>
      <c r="B93" s="98">
        <f>'Option Year 3'!B29</f>
        <v>25105</v>
      </c>
      <c r="C93" s="100" t="str">
        <f>'Option Year 3'!A18</f>
        <v>APPRAISALS SERVICES</v>
      </c>
      <c r="D93" s="98">
        <f>'Option Year 3'!A20</f>
        <v>3006</v>
      </c>
      <c r="E93" s="100" t="str">
        <f>'Option Year 3'!B20&amp;" - "&amp;'Option Year 3'!B21</f>
        <v>Certified Appraisal -      Apprasal Services</v>
      </c>
      <c r="F93" s="102">
        <f>'Option Year 3'!C21</f>
        <v>552500</v>
      </c>
      <c r="G93" s="98" t="str">
        <f>'Option Year 3'!D21</f>
        <v>STO</v>
      </c>
      <c r="H93" s="103" t="str">
        <f>'Option Year 3'!E21</f>
        <v>FFP (TBD)</v>
      </c>
      <c r="I93" s="102">
        <f>'Option Year 3'!F21</f>
        <v>552500</v>
      </c>
    </row>
    <row r="94" spans="1:9" x14ac:dyDescent="0.25">
      <c r="A94" s="98" t="s">
        <v>73</v>
      </c>
      <c r="B94" s="98">
        <f>'Option Year 3'!B29</f>
        <v>25105</v>
      </c>
      <c r="C94" s="100" t="str">
        <f>'Option Year 3'!A18</f>
        <v>APPRAISALS SERVICES</v>
      </c>
      <c r="D94" s="98">
        <f>'Option Year 3'!A20</f>
        <v>3006</v>
      </c>
      <c r="E94" s="100" t="str">
        <f>'Option Year 3'!B20&amp;" - "&amp;'Option Year 3'!B22</f>
        <v>Certified Appraisal -      Administrative Fee</v>
      </c>
      <c r="F94" s="98"/>
      <c r="G94" s="98" t="str">
        <f>'Option Year 3'!D22</f>
        <v>Fix Fee</v>
      </c>
      <c r="H94" s="103">
        <f>'Option Year 3'!E22</f>
        <v>0.05</v>
      </c>
      <c r="I94" s="102">
        <f>'Option Year 3'!F22</f>
        <v>27625</v>
      </c>
    </row>
    <row r="95" spans="1:9" x14ac:dyDescent="0.25">
      <c r="A95" s="98" t="s">
        <v>73</v>
      </c>
      <c r="B95" s="98">
        <f>'Option Year 3'!B29</f>
        <v>25105</v>
      </c>
      <c r="C95" s="100" t="str">
        <f>'Option Year 3'!A18</f>
        <v>APPRAISALS SERVICES</v>
      </c>
      <c r="D95" s="98">
        <f>'Option Year 3'!A24</f>
        <v>3007</v>
      </c>
      <c r="E95" s="100" t="str">
        <f>'Option Year 3'!B24</f>
        <v>Legal and Court Testimony</v>
      </c>
      <c r="F95" s="98">
        <f>'Option Year 3'!C24</f>
        <v>50</v>
      </c>
      <c r="G95" s="98" t="str">
        <f>'Option Year 3'!D24</f>
        <v>HR</v>
      </c>
      <c r="H95" s="102">
        <f>'Option Year 3'!E24</f>
        <v>0</v>
      </c>
      <c r="I95" s="102">
        <f>'Option Year 3'!F24</f>
        <v>0</v>
      </c>
    </row>
    <row r="96" spans="1:9" x14ac:dyDescent="0.25">
      <c r="A96" s="98" t="s">
        <v>73</v>
      </c>
      <c r="B96" s="98">
        <f>'Option Year 3'!B29</f>
        <v>25105</v>
      </c>
      <c r="C96" s="100" t="str">
        <f>'Option Year 3'!A18</f>
        <v>APPRAISALS SERVICES</v>
      </c>
      <c r="D96" s="98">
        <f>'Option Year 3'!A25</f>
        <v>3008</v>
      </c>
      <c r="E96" s="100" t="str">
        <f>'Option Year 3'!B25</f>
        <v>Diamond and Gemstone Certification</v>
      </c>
      <c r="F96" s="102">
        <f>'Option Year 3'!C25</f>
        <v>16500</v>
      </c>
      <c r="G96" s="98" t="str">
        <f>'Option Year 3'!D25</f>
        <v>STO</v>
      </c>
      <c r="H96" s="98" t="str">
        <f>'Option Year 3'!E25</f>
        <v>FFP (TBD)</v>
      </c>
      <c r="I96" s="102">
        <f>'Option Year 3'!F25</f>
        <v>16500</v>
      </c>
    </row>
    <row r="97" spans="1:9" x14ac:dyDescent="0.25">
      <c r="A97" s="98" t="s">
        <v>73</v>
      </c>
      <c r="B97" s="98">
        <f>'Option Year 3'!B29</f>
        <v>25105</v>
      </c>
      <c r="C97" s="100" t="str">
        <f>'Option Year 3'!A18</f>
        <v>APPRAISALS SERVICES</v>
      </c>
      <c r="D97" s="98">
        <f>'Option Year 3'!A26</f>
        <v>3009</v>
      </c>
      <c r="E97" s="100" t="str">
        <f>'Option Year 3'!B26</f>
        <v>Consultation Services</v>
      </c>
      <c r="F97" s="102">
        <f>'Option Year 3'!C26</f>
        <v>55000</v>
      </c>
      <c r="G97" s="98" t="str">
        <f>'Option Year 3'!D26</f>
        <v>STO</v>
      </c>
      <c r="H97" s="98" t="str">
        <f>'Option Year 3'!E26</f>
        <v>FFP (TBD)</v>
      </c>
      <c r="I97" s="102">
        <f>'Option Year 3'!F26</f>
        <v>55000</v>
      </c>
    </row>
    <row r="98" spans="1:9" x14ac:dyDescent="0.25">
      <c r="A98" s="98" t="s">
        <v>73</v>
      </c>
      <c r="B98" s="98">
        <f>'Option Year 3'!B29</f>
        <v>25105</v>
      </c>
      <c r="C98" s="100" t="str">
        <f>'Option Year 3'!A18</f>
        <v>APPRAISALS SERVICES</v>
      </c>
      <c r="D98" s="98">
        <f>'Option Year 3'!A27</f>
        <v>3010</v>
      </c>
      <c r="E98" s="100" t="str">
        <f>'Option Year 3'!B27</f>
        <v>System Charges</v>
      </c>
      <c r="F98" s="102">
        <f>'Option Year 3'!C27</f>
        <v>215000</v>
      </c>
      <c r="G98" s="98" t="str">
        <f>'Option Year 3'!D27</f>
        <v>STO</v>
      </c>
      <c r="H98" s="98" t="str">
        <f>'Option Year 3'!E27</f>
        <v>FFP (TBD)</v>
      </c>
      <c r="I98" s="102">
        <f>'Option Year 3'!F27</f>
        <v>215000</v>
      </c>
    </row>
    <row r="99" spans="1:9" x14ac:dyDescent="0.25">
      <c r="A99" s="98" t="s">
        <v>73</v>
      </c>
      <c r="B99" s="98">
        <f>'Option Year 3'!B29</f>
        <v>25105</v>
      </c>
      <c r="C99" s="100" t="str">
        <f>'Option Year 3'!A18</f>
        <v>APPRAISALS SERVICES</v>
      </c>
      <c r="D99" s="98">
        <f>'Option Year 3'!A28</f>
        <v>3011</v>
      </c>
      <c r="E99" s="100" t="str">
        <f>'Option Year 3'!B28</f>
        <v>Miscellaneous Expenses</v>
      </c>
      <c r="F99" s="102">
        <f>'Option Year 3'!C28</f>
        <v>16500</v>
      </c>
      <c r="G99" s="98" t="str">
        <f>'Option Year 3'!D28</f>
        <v>STO</v>
      </c>
      <c r="H99" s="98" t="str">
        <f>'Option Year 3'!E28</f>
        <v>FFP (TBD)</v>
      </c>
      <c r="I99" s="102">
        <f>'Option Year 3'!F28</f>
        <v>16500</v>
      </c>
    </row>
    <row r="100" spans="1:9" x14ac:dyDescent="0.25">
      <c r="A100" s="98" t="s">
        <v>73</v>
      </c>
      <c r="B100" s="99">
        <f>'Option Year 3'!B35</f>
        <v>25715</v>
      </c>
      <c r="C100" s="100" t="str">
        <f>'Option Year 3'!A30</f>
        <v>STORAGE</v>
      </c>
      <c r="D100" s="98">
        <f>'Option Year 3'!A32</f>
        <v>3012</v>
      </c>
      <c r="E100" s="100" t="str">
        <f>'Option Year 3'!B32</f>
        <v>Alternate Storage Location</v>
      </c>
      <c r="F100" s="102">
        <f>'Option Year 3'!C32</f>
        <v>220000</v>
      </c>
      <c r="G100" s="98" t="str">
        <f>'Option Year 3'!D32</f>
        <v>STO</v>
      </c>
      <c r="H100" s="98" t="str">
        <f>'Option Year 3'!E32</f>
        <v>FFP (TBD)</v>
      </c>
      <c r="I100" s="102">
        <f>'Option Year 3'!F32</f>
        <v>220000</v>
      </c>
    </row>
    <row r="101" spans="1:9" x14ac:dyDescent="0.25">
      <c r="A101" s="98" t="s">
        <v>73</v>
      </c>
      <c r="B101" s="99">
        <f>'Option Year 3'!B35</f>
        <v>25715</v>
      </c>
      <c r="C101" s="100" t="str">
        <f>'Option Year 3'!A30</f>
        <v>STORAGE</v>
      </c>
      <c r="D101" s="98">
        <f>'Option Year 3'!A33</f>
        <v>3013</v>
      </c>
      <c r="E101" s="100" t="str">
        <f>'Option Year 3'!B33</f>
        <v>Conditioning Services</v>
      </c>
      <c r="F101" s="98">
        <f>'Option Year 3'!C33</f>
        <v>100</v>
      </c>
      <c r="G101" s="98" t="str">
        <f>'Option Year 3'!D33</f>
        <v>HR</v>
      </c>
      <c r="H101" s="102">
        <f>'Option Year 3'!E33</f>
        <v>0</v>
      </c>
      <c r="I101" s="102">
        <f>'Option Year 3'!F33</f>
        <v>0</v>
      </c>
    </row>
    <row r="102" spans="1:9" x14ac:dyDescent="0.25">
      <c r="A102" s="98" t="s">
        <v>73</v>
      </c>
      <c r="B102" s="99">
        <f>'Option Year 3'!B35</f>
        <v>25715</v>
      </c>
      <c r="C102" s="100" t="str">
        <f>'Option Year 3'!A30</f>
        <v>STORAGE</v>
      </c>
      <c r="D102" s="98">
        <f>'Option Year 3'!A34</f>
        <v>3014</v>
      </c>
      <c r="E102" s="100" t="str">
        <f>'Option Year 3'!B34</f>
        <v>Inventorying Services</v>
      </c>
      <c r="F102" s="98">
        <f>'Option Year 3'!C34</f>
        <v>400</v>
      </c>
      <c r="G102" s="98" t="str">
        <f>'Option Year 3'!D34</f>
        <v>HR</v>
      </c>
      <c r="H102" s="102">
        <f>'Option Year 3'!E34</f>
        <v>0</v>
      </c>
      <c r="I102" s="102">
        <f>'Option Year 3'!F34</f>
        <v>0</v>
      </c>
    </row>
    <row r="103" spans="1:9" x14ac:dyDescent="0.25">
      <c r="A103" s="98" t="s">
        <v>73</v>
      </c>
      <c r="B103" s="99">
        <f>'Option Year 3'!B50</f>
        <v>25226</v>
      </c>
      <c r="C103" s="100" t="str">
        <f>'Option Year 3'!A36</f>
        <v>DISPOSAL </v>
      </c>
      <c r="D103" s="98">
        <f>'Option Year 3'!A38</f>
        <v>3015</v>
      </c>
      <c r="E103" s="100" t="str">
        <f>'Option Year 3'!B38</f>
        <v>Commission Online Auction $0-$25,000</v>
      </c>
      <c r="F103" s="102">
        <f>'Option Year 3'!C38</f>
        <v>11000000</v>
      </c>
      <c r="G103" s="98" t="str">
        <f>'Option Year 3'!D38</f>
        <v>Sales Proceeds</v>
      </c>
      <c r="H103" s="104">
        <f>'Option Year 3'!E38</f>
        <v>0</v>
      </c>
      <c r="I103" s="102">
        <f>'Option Year 3'!F38</f>
        <v>0</v>
      </c>
    </row>
    <row r="104" spans="1:9" x14ac:dyDescent="0.25">
      <c r="A104" s="98" t="s">
        <v>73</v>
      </c>
      <c r="B104" s="99">
        <f>'Option Year 3'!B50</f>
        <v>25226</v>
      </c>
      <c r="C104" s="100" t="str">
        <f>'Option Year 3'!A36</f>
        <v>DISPOSAL </v>
      </c>
      <c r="D104" s="98">
        <f>'Option Year 3'!A39</f>
        <v>3016</v>
      </c>
      <c r="E104" s="100" t="str">
        <f>'Option Year 3'!B39</f>
        <v>Commission Online Auction $25,001-$100,000</v>
      </c>
      <c r="F104" s="102">
        <f>'Option Year 3'!C39</f>
        <v>8300000</v>
      </c>
      <c r="G104" s="98" t="str">
        <f>'Option Year 3'!D39</f>
        <v>Sales Proceeds</v>
      </c>
      <c r="H104" s="104">
        <f>'Option Year 3'!E39</f>
        <v>0</v>
      </c>
      <c r="I104" s="102">
        <f>'Option Year 3'!F39</f>
        <v>0</v>
      </c>
    </row>
    <row r="105" spans="1:9" x14ac:dyDescent="0.25">
      <c r="A105" s="98" t="s">
        <v>73</v>
      </c>
      <c r="B105" s="99">
        <f>'Option Year 3'!B50</f>
        <v>25226</v>
      </c>
      <c r="C105" s="100" t="str">
        <f>'Option Year 3'!A36</f>
        <v>DISPOSAL </v>
      </c>
      <c r="D105" s="98">
        <f>'Option Year 3'!A40</f>
        <v>3017</v>
      </c>
      <c r="E105" s="100" t="str">
        <f>'Option Year 3'!B40</f>
        <v>Commission Online Auction $100,001+</v>
      </c>
      <c r="F105" s="102">
        <f>'Option Year 3'!C40</f>
        <v>4300000</v>
      </c>
      <c r="G105" s="98" t="str">
        <f>'Option Year 3'!D40</f>
        <v>Sales Proceeds</v>
      </c>
      <c r="H105" s="104">
        <f>'Option Year 3'!E40</f>
        <v>0</v>
      </c>
      <c r="I105" s="102">
        <f>'Option Year 3'!F40</f>
        <v>0</v>
      </c>
    </row>
    <row r="106" spans="1:9" x14ac:dyDescent="0.25">
      <c r="A106" s="98" t="s">
        <v>73</v>
      </c>
      <c r="B106" s="99">
        <f>'Option Year 3'!B50</f>
        <v>25226</v>
      </c>
      <c r="C106" s="100" t="str">
        <f>'Option Year 3'!A36</f>
        <v>DISPOSAL </v>
      </c>
      <c r="D106" s="98">
        <f>'Option Year 3'!A41</f>
        <v>3018</v>
      </c>
      <c r="E106" s="100" t="str">
        <f>'Option Year 3'!B41</f>
        <v>Commission Live Auction $0-$25,000</v>
      </c>
      <c r="F106" s="102">
        <f>'Option Year 3'!C41</f>
        <v>1000000</v>
      </c>
      <c r="G106" s="98" t="str">
        <f>'Option Year 3'!D41</f>
        <v>Sales Proceeds</v>
      </c>
      <c r="H106" s="104">
        <f>'Option Year 3'!E41</f>
        <v>0</v>
      </c>
      <c r="I106" s="102">
        <f>'Option Year 3'!F41</f>
        <v>0</v>
      </c>
    </row>
    <row r="107" spans="1:9" x14ac:dyDescent="0.25">
      <c r="A107" s="98" t="s">
        <v>73</v>
      </c>
      <c r="B107" s="99">
        <f>'Option Year 3'!B50</f>
        <v>25226</v>
      </c>
      <c r="C107" s="100" t="str">
        <f>'Option Year 3'!A36</f>
        <v>DISPOSAL </v>
      </c>
      <c r="D107" s="98">
        <f>'Option Year 3'!A42</f>
        <v>3019</v>
      </c>
      <c r="E107" s="100" t="str">
        <f>'Option Year 3'!B42</f>
        <v>Commission Live Auction $25,001-$100,000</v>
      </c>
      <c r="F107" s="102">
        <f>'Option Year 3'!C42</f>
        <v>1000000</v>
      </c>
      <c r="G107" s="98" t="str">
        <f>'Option Year 3'!D42</f>
        <v>Sales Proceeds</v>
      </c>
      <c r="H107" s="104">
        <f>'Option Year 3'!E42</f>
        <v>0</v>
      </c>
      <c r="I107" s="102">
        <f>'Option Year 3'!F42</f>
        <v>0</v>
      </c>
    </row>
    <row r="108" spans="1:9" x14ac:dyDescent="0.25">
      <c r="A108" s="98" t="s">
        <v>73</v>
      </c>
      <c r="B108" s="99">
        <f>'Option Year 3'!B50</f>
        <v>25226</v>
      </c>
      <c r="C108" s="100" t="str">
        <f>'Option Year 3'!A36</f>
        <v>DISPOSAL </v>
      </c>
      <c r="D108" s="98">
        <f>'Option Year 3'!A43</f>
        <v>3020</v>
      </c>
      <c r="E108" s="100" t="str">
        <f>'Option Year 3'!B43</f>
        <v>Commission Live Auction $100,001+</v>
      </c>
      <c r="F108" s="102">
        <f>'Option Year 3'!C43</f>
        <v>1500000</v>
      </c>
      <c r="G108" s="98" t="str">
        <f>'Option Year 3'!D43</f>
        <v>Sales Proceeds</v>
      </c>
      <c r="H108" s="104">
        <f>'Option Year 3'!E43</f>
        <v>0</v>
      </c>
      <c r="I108" s="102">
        <f>'Option Year 3'!F43</f>
        <v>0</v>
      </c>
    </row>
    <row r="109" spans="1:9" x14ac:dyDescent="0.25">
      <c r="A109" s="98" t="s">
        <v>73</v>
      </c>
      <c r="B109" s="99">
        <f>'Option Year 3'!B50</f>
        <v>25226</v>
      </c>
      <c r="C109" s="100" t="str">
        <f>'Option Year 3'!A36</f>
        <v>DISPOSAL </v>
      </c>
      <c r="D109" s="98">
        <f>'Option Year 3'!A44</f>
        <v>3021</v>
      </c>
      <c r="E109" s="100" t="str">
        <f>'Option Year 3'!B44</f>
        <v>Smelting</v>
      </c>
      <c r="F109" s="102">
        <f>'Option Year 3'!C44</f>
        <v>25000</v>
      </c>
      <c r="G109" s="98" t="str">
        <f>'Option Year 3'!D44</f>
        <v>Sales Proceeds</v>
      </c>
      <c r="H109" s="104">
        <f>'Option Year 3'!E44</f>
        <v>0</v>
      </c>
      <c r="I109" s="102">
        <f>'Option Year 3'!F44</f>
        <v>0</v>
      </c>
    </row>
    <row r="110" spans="1:9" x14ac:dyDescent="0.25">
      <c r="A110" s="98" t="s">
        <v>73</v>
      </c>
      <c r="B110" s="99">
        <f>'Option Year 3'!B50</f>
        <v>25226</v>
      </c>
      <c r="C110" s="100" t="str">
        <f>'Option Year 3'!A36</f>
        <v>DISPOSAL </v>
      </c>
      <c r="D110" s="98">
        <f>'Option Year 3'!A46</f>
        <v>3022</v>
      </c>
      <c r="E110" s="100" t="str">
        <f>'Option Year 3'!B46</f>
        <v>Daily Sales Facilitation Fee</v>
      </c>
      <c r="F110" s="98">
        <f>'Option Year 3'!C46</f>
        <v>5</v>
      </c>
      <c r="G110" s="98" t="str">
        <f>'Option Year 3'!D46</f>
        <v>EA</v>
      </c>
      <c r="H110" s="102">
        <f>'Option Year 3'!E46</f>
        <v>0</v>
      </c>
      <c r="I110" s="102">
        <f>'Option Year 3'!F46</f>
        <v>0</v>
      </c>
    </row>
    <row r="111" spans="1:9" x14ac:dyDescent="0.25">
      <c r="A111" s="98" t="s">
        <v>73</v>
      </c>
      <c r="B111" s="99">
        <f>'Option Year 3'!B50</f>
        <v>25226</v>
      </c>
      <c r="C111" s="100" t="str">
        <f>'Option Year 3'!A36</f>
        <v>DISPOSAL </v>
      </c>
      <c r="D111" s="98">
        <f>'Option Year 3'!A47</f>
        <v>3023</v>
      </c>
      <c r="E111" s="100" t="str">
        <f>'Option Year 3'!B47</f>
        <v>EFT Fees</v>
      </c>
      <c r="F111" s="102">
        <f>'Option Year 3'!C47</f>
        <v>5500</v>
      </c>
      <c r="G111" s="98" t="str">
        <f>'Option Year 3'!D47</f>
        <v>STO</v>
      </c>
      <c r="H111" s="98" t="str">
        <f>'Option Year 3'!E47</f>
        <v>FFP (TBD)</v>
      </c>
      <c r="I111" s="102">
        <f>'Option Year 3'!F47</f>
        <v>5500</v>
      </c>
    </row>
    <row r="112" spans="1:9" x14ac:dyDescent="0.25">
      <c r="A112" s="98" t="s">
        <v>73</v>
      </c>
      <c r="B112" s="99">
        <f>'Option Year 3'!B50</f>
        <v>25226</v>
      </c>
      <c r="C112" s="100" t="str">
        <f>'Option Year 3'!A36</f>
        <v>DISPOSAL </v>
      </c>
      <c r="D112" s="98">
        <f>'Option Year 3'!A48</f>
        <v>3024</v>
      </c>
      <c r="E112" s="100" t="str">
        <f>'Option Year 3'!B48</f>
        <v>Live Auction Venue</v>
      </c>
      <c r="F112" s="102">
        <f>'Option Year 3'!C48</f>
        <v>55000</v>
      </c>
      <c r="G112" s="98" t="str">
        <f>'Option Year 3'!D48</f>
        <v>STO</v>
      </c>
      <c r="H112" s="98" t="str">
        <f>'Option Year 3'!E48</f>
        <v>FFP (TBD)</v>
      </c>
      <c r="I112" s="102">
        <f>'Option Year 3'!F48</f>
        <v>55000</v>
      </c>
    </row>
    <row r="113" spans="1:9" x14ac:dyDescent="0.25">
      <c r="A113" s="98" t="s">
        <v>73</v>
      </c>
      <c r="B113" s="99">
        <f>'Option Year 3'!B50</f>
        <v>25226</v>
      </c>
      <c r="C113" s="100" t="str">
        <f>'Option Year 3'!A36</f>
        <v>DISPOSAL </v>
      </c>
      <c r="D113" s="98">
        <f>'Option Year 3'!A49</f>
        <v>3025</v>
      </c>
      <c r="E113" s="100" t="str">
        <f>'Option Year 3'!B49</f>
        <v>Destruction</v>
      </c>
      <c r="F113" s="102">
        <f>'Option Year 3'!C49</f>
        <v>44500</v>
      </c>
      <c r="G113" s="98" t="str">
        <f>'Option Year 3'!D49</f>
        <v>STO</v>
      </c>
      <c r="H113" s="98" t="str">
        <f>'Option Year 3'!E49</f>
        <v>FFP (TBD)</v>
      </c>
      <c r="I113" s="102">
        <f>'Option Year 3'!F49</f>
        <v>44500</v>
      </c>
    </row>
    <row r="114" spans="1:9" x14ac:dyDescent="0.25">
      <c r="A114" s="98" t="s">
        <v>74</v>
      </c>
      <c r="B114" s="99">
        <f>'Option Year 4'!B13</f>
        <v>22012</v>
      </c>
      <c r="C114" s="100" t="str">
        <f>'Option Year 4'!A2</f>
        <v>TRANSPORTATION</v>
      </c>
      <c r="D114" s="98">
        <f>'Option Year 4'!A4</f>
        <v>4001</v>
      </c>
      <c r="E114" s="100" t="str">
        <f>'Option Year 4'!B4&amp;" - "&amp;'Option Year 4'!B5</f>
        <v>Assets $0 - $5,000 -      Transportation</v>
      </c>
      <c r="F114" s="102">
        <f>'Option Year 4'!C5</f>
        <v>315000</v>
      </c>
      <c r="G114" s="98" t="str">
        <f>'Option Year 4'!D5</f>
        <v>STO</v>
      </c>
      <c r="H114" s="98" t="str">
        <f>'Option Year 4'!E5</f>
        <v>FFP (TBD)</v>
      </c>
      <c r="I114" s="102">
        <f>'Option Year 4'!F5</f>
        <v>315000</v>
      </c>
    </row>
    <row r="115" spans="1:9" x14ac:dyDescent="0.25">
      <c r="A115" s="98" t="s">
        <v>74</v>
      </c>
      <c r="B115" s="99">
        <f>'Option Year 4'!B13</f>
        <v>22012</v>
      </c>
      <c r="C115" s="100" t="str">
        <f>'Option Year 4'!A2</f>
        <v>TRANSPORTATION</v>
      </c>
      <c r="D115" s="98">
        <f>'Option Year 4'!A4</f>
        <v>4001</v>
      </c>
      <c r="E115" s="100" t="str">
        <f>'Option Year 4'!B4&amp;" - "&amp;'Option Year 4'!B6</f>
        <v>Assets $0 - $5,000 -      Administrative Fee</v>
      </c>
      <c r="F115" s="98"/>
      <c r="G115" s="98" t="str">
        <f>'Option Year 4'!D6</f>
        <v>Fix Fee</v>
      </c>
      <c r="H115" s="103">
        <f>'Option Year 4'!E6</f>
        <v>0.05</v>
      </c>
      <c r="I115" s="102">
        <f>'Option Year 4'!F6</f>
        <v>15750</v>
      </c>
    </row>
    <row r="116" spans="1:9" x14ac:dyDescent="0.25">
      <c r="A116" s="98" t="s">
        <v>74</v>
      </c>
      <c r="B116" s="99">
        <f>'Option Year 4'!B13</f>
        <v>22012</v>
      </c>
      <c r="C116" s="100" t="str">
        <f>'Option Year 4'!A2</f>
        <v>TRANSPORTATION</v>
      </c>
      <c r="D116" s="98">
        <f>'Option Year 4'!A7</f>
        <v>4002</v>
      </c>
      <c r="E116" s="100" t="str">
        <f>'Option Year 4'!B7&amp;" - "&amp;'Option Year 4'!B8</f>
        <v>Assets $5,001 or Greater -      Transportation</v>
      </c>
      <c r="F116" s="102">
        <f>'Option Year 4'!C8</f>
        <v>145000</v>
      </c>
      <c r="G116" s="98" t="str">
        <f>'Option Year 4'!D8</f>
        <v>STO</v>
      </c>
      <c r="H116" s="98" t="str">
        <f>'Option Year 4'!E8</f>
        <v>FFP (TBD)</v>
      </c>
      <c r="I116" s="102">
        <f>'Option Year 4'!F8</f>
        <v>145000</v>
      </c>
    </row>
    <row r="117" spans="1:9" x14ac:dyDescent="0.25">
      <c r="A117" s="98" t="s">
        <v>74</v>
      </c>
      <c r="B117" s="99">
        <f>'Option Year 4'!B13</f>
        <v>22012</v>
      </c>
      <c r="C117" s="100" t="str">
        <f>'Option Year 4'!A2</f>
        <v>TRANSPORTATION</v>
      </c>
      <c r="D117" s="98">
        <f>'Option Year 4'!A7</f>
        <v>4002</v>
      </c>
      <c r="E117" s="100" t="str">
        <f>'Option Year 4'!B7&amp;" - "&amp;'Option Year 4'!B9</f>
        <v>Assets $5,001 or Greater -      Administrative Fee</v>
      </c>
      <c r="F117" s="98">
        <f>'Option Year 4'!C9</f>
        <v>51</v>
      </c>
      <c r="G117" s="98" t="str">
        <f>'Option Year 4'!D9</f>
        <v>EA</v>
      </c>
      <c r="H117" s="102">
        <f>'Option Year 4'!E9</f>
        <v>0</v>
      </c>
      <c r="I117" s="102">
        <f>'Option Year 4'!F9</f>
        <v>0</v>
      </c>
    </row>
    <row r="118" spans="1:9" x14ac:dyDescent="0.25">
      <c r="A118" s="98" t="s">
        <v>74</v>
      </c>
      <c r="B118" s="99">
        <f>'Option Year 4'!B13</f>
        <v>22012</v>
      </c>
      <c r="C118" s="100" t="str">
        <f>'Option Year 4'!A2</f>
        <v>TRANSPORTATION</v>
      </c>
      <c r="D118" s="98">
        <f>'Option Year 4'!A11</f>
        <v>4003</v>
      </c>
      <c r="E118" s="100" t="str">
        <f>'Option Year 4'!B11</f>
        <v>Labor - Direct Contractor</v>
      </c>
      <c r="F118" s="98">
        <f>'Option Year 4'!C11</f>
        <v>50</v>
      </c>
      <c r="G118" s="98" t="str">
        <f>'Option Year 4'!D11</f>
        <v>HR</v>
      </c>
      <c r="H118" s="102">
        <f>'Option Year 4'!E11</f>
        <v>0</v>
      </c>
      <c r="I118" s="102">
        <f>'Option Year 4'!F11</f>
        <v>0</v>
      </c>
    </row>
    <row r="119" spans="1:9" x14ac:dyDescent="0.25">
      <c r="A119" s="98" t="s">
        <v>74</v>
      </c>
      <c r="B119" s="99">
        <f>'Option Year 4'!B13</f>
        <v>22012</v>
      </c>
      <c r="C119" s="100" t="str">
        <f>'Option Year 4'!A2</f>
        <v>TRANSPORTATION</v>
      </c>
      <c r="D119" s="98">
        <f>'Option Year 4'!A12</f>
        <v>4004</v>
      </c>
      <c r="E119" s="100" t="str">
        <f>'Option Year 4'!B12</f>
        <v>Packaging Services</v>
      </c>
      <c r="F119" s="102">
        <f>'Option Year 4'!C12</f>
        <v>57000</v>
      </c>
      <c r="G119" s="98" t="str">
        <f>'Option Year 4'!D12</f>
        <v>STO</v>
      </c>
      <c r="H119" s="98" t="str">
        <f>'Option Year 4'!E12</f>
        <v>FFP (TBD)</v>
      </c>
      <c r="I119" s="102">
        <f>'Option Year 4'!F12</f>
        <v>57000</v>
      </c>
    </row>
    <row r="120" spans="1:9" x14ac:dyDescent="0.25">
      <c r="A120" s="98" t="s">
        <v>74</v>
      </c>
      <c r="B120" s="99">
        <f>'Option Year 4'!B17</f>
        <v>21016</v>
      </c>
      <c r="C120" s="100" t="str">
        <f>'Option Year 4'!A14</f>
        <v>TRAVEL</v>
      </c>
      <c r="D120" s="98">
        <f>'Option Year 4'!A16</f>
        <v>4005</v>
      </c>
      <c r="E120" s="100" t="str">
        <f>'Option Year 4'!B16</f>
        <v>Travel</v>
      </c>
      <c r="F120" s="102">
        <f>'Option Year 4'!C16</f>
        <v>28500</v>
      </c>
      <c r="G120" s="98" t="str">
        <f>'Option Year 4'!D16</f>
        <v>STO</v>
      </c>
      <c r="H120" s="98" t="str">
        <f>'Option Year 4'!E16</f>
        <v>FFP (TBD)</v>
      </c>
      <c r="I120" s="102">
        <f>'Option Year 4'!F16</f>
        <v>28500</v>
      </c>
    </row>
    <row r="121" spans="1:9" x14ac:dyDescent="0.25">
      <c r="A121" s="98" t="s">
        <v>74</v>
      </c>
      <c r="B121" s="98">
        <f>'Option Year 4'!B29</f>
        <v>25105</v>
      </c>
      <c r="C121" s="100" t="str">
        <f>'Option Year 4'!A18</f>
        <v>APPRAISALS SERVICES</v>
      </c>
      <c r="D121" s="98">
        <f>'Option Year 4'!A20</f>
        <v>4006</v>
      </c>
      <c r="E121" s="100" t="str">
        <f>'Option Year 4'!B20&amp;" - "&amp;'Option Year 4'!B21</f>
        <v>Certified Appraisal -      Apprasal Services</v>
      </c>
      <c r="F121" s="102">
        <f>'Option Year 4'!C21</f>
        <v>570000</v>
      </c>
      <c r="G121" s="98" t="str">
        <f>'Option Year 4'!D21</f>
        <v>STO</v>
      </c>
      <c r="H121" s="103" t="str">
        <f>'Option Year 4'!E21</f>
        <v>FFP (TBD)</v>
      </c>
      <c r="I121" s="102">
        <f>'Option Year 4'!F21</f>
        <v>570000</v>
      </c>
    </row>
    <row r="122" spans="1:9" x14ac:dyDescent="0.25">
      <c r="A122" s="98" t="s">
        <v>74</v>
      </c>
      <c r="B122" s="98">
        <f>'Option Year 4'!B29</f>
        <v>25105</v>
      </c>
      <c r="C122" s="100" t="str">
        <f>'Option Year 4'!A18</f>
        <v>APPRAISALS SERVICES</v>
      </c>
      <c r="D122" s="98">
        <f>'Option Year 4'!A20</f>
        <v>4006</v>
      </c>
      <c r="E122" s="100" t="str">
        <f>'Option Year 4'!B20&amp;" - "&amp;'Option Year 4'!B22</f>
        <v>Certified Appraisal -      Administrative Fee</v>
      </c>
      <c r="F122" s="98"/>
      <c r="G122" s="98" t="str">
        <f>'Option Year 4'!D22</f>
        <v>Fix Fee</v>
      </c>
      <c r="H122" s="103">
        <f>'Option Year 4'!E22</f>
        <v>0.05</v>
      </c>
      <c r="I122" s="102">
        <f>'Option Year 4'!F22</f>
        <v>28500</v>
      </c>
    </row>
    <row r="123" spans="1:9" x14ac:dyDescent="0.25">
      <c r="A123" s="98" t="s">
        <v>74</v>
      </c>
      <c r="B123" s="98">
        <f>'Option Year 4'!B29</f>
        <v>25105</v>
      </c>
      <c r="C123" s="100" t="str">
        <f>'Option Year 4'!A18</f>
        <v>APPRAISALS SERVICES</v>
      </c>
      <c r="D123" s="98">
        <f>'Option Year 4'!A24</f>
        <v>4007</v>
      </c>
      <c r="E123" s="100" t="str">
        <f>'Option Year 4'!B24</f>
        <v>Legal and Court Testimony</v>
      </c>
      <c r="F123" s="98">
        <f>'Option Year 4'!C24</f>
        <v>50</v>
      </c>
      <c r="G123" s="98" t="str">
        <f>'Option Year 4'!D24</f>
        <v>HR</v>
      </c>
      <c r="H123" s="102">
        <f>'Option Year 4'!E24</f>
        <v>0</v>
      </c>
      <c r="I123" s="102">
        <f>'Option Year 4'!F24</f>
        <v>0</v>
      </c>
    </row>
    <row r="124" spans="1:9" x14ac:dyDescent="0.25">
      <c r="A124" s="98" t="s">
        <v>74</v>
      </c>
      <c r="B124" s="98">
        <f>'Option Year 4'!B29</f>
        <v>25105</v>
      </c>
      <c r="C124" s="100" t="str">
        <f>'Option Year 4'!A18</f>
        <v>APPRAISALS SERVICES</v>
      </c>
      <c r="D124" s="98">
        <f>'Option Year 4'!A25</f>
        <v>4008</v>
      </c>
      <c r="E124" s="100" t="str">
        <f>'Option Year 4'!B25</f>
        <v>Diamond and Gemstone Certification</v>
      </c>
      <c r="F124" s="102">
        <f>'Option Year 4'!C25</f>
        <v>17000</v>
      </c>
      <c r="G124" s="98" t="str">
        <f>'Option Year 4'!D25</f>
        <v>STO</v>
      </c>
      <c r="H124" s="98" t="str">
        <f>'Option Year 4'!E25</f>
        <v>FFP (TBD)</v>
      </c>
      <c r="I124" s="102">
        <f>'Option Year 4'!F25</f>
        <v>17000</v>
      </c>
    </row>
    <row r="125" spans="1:9" x14ac:dyDescent="0.25">
      <c r="A125" s="98" t="s">
        <v>74</v>
      </c>
      <c r="B125" s="98">
        <f>'Option Year 4'!B29</f>
        <v>25105</v>
      </c>
      <c r="C125" s="100" t="str">
        <f>'Option Year 4'!A18</f>
        <v>APPRAISALS SERVICES</v>
      </c>
      <c r="D125" s="98">
        <f>'Option Year 4'!A26</f>
        <v>4009</v>
      </c>
      <c r="E125" s="100" t="str">
        <f>'Option Year 4'!B26</f>
        <v>Consultation Services</v>
      </c>
      <c r="F125" s="102">
        <f>'Option Year 4'!C26</f>
        <v>57000</v>
      </c>
      <c r="G125" s="98" t="str">
        <f>'Option Year 4'!D26</f>
        <v>STO</v>
      </c>
      <c r="H125" s="98" t="str">
        <f>'Option Year 4'!E26</f>
        <v>FFP (TBD)</v>
      </c>
      <c r="I125" s="102">
        <f>'Option Year 4'!F26</f>
        <v>57000</v>
      </c>
    </row>
    <row r="126" spans="1:9" x14ac:dyDescent="0.25">
      <c r="A126" s="98" t="s">
        <v>74</v>
      </c>
      <c r="B126" s="98">
        <f>'Option Year 4'!B29</f>
        <v>25105</v>
      </c>
      <c r="C126" s="100" t="str">
        <f>'Option Year 4'!A18</f>
        <v>APPRAISALS SERVICES</v>
      </c>
      <c r="D126" s="98">
        <f>'Option Year 4'!A27</f>
        <v>4010</v>
      </c>
      <c r="E126" s="100" t="str">
        <f>'Option Year 4'!B27</f>
        <v>System Charges</v>
      </c>
      <c r="F126" s="102">
        <f>'Option Year 4'!C27</f>
        <v>220000</v>
      </c>
      <c r="G126" s="98" t="str">
        <f>'Option Year 4'!D27</f>
        <v>STO</v>
      </c>
      <c r="H126" s="98" t="str">
        <f>'Option Year 4'!E27</f>
        <v>FFP (TBD)</v>
      </c>
      <c r="I126" s="102">
        <f>'Option Year 4'!F27</f>
        <v>220000</v>
      </c>
    </row>
    <row r="127" spans="1:9" x14ac:dyDescent="0.25">
      <c r="A127" s="98" t="s">
        <v>74</v>
      </c>
      <c r="B127" s="98">
        <f>'Option Year 4'!B29</f>
        <v>25105</v>
      </c>
      <c r="C127" s="100" t="str">
        <f>'Option Year 4'!A18</f>
        <v>APPRAISALS SERVICES</v>
      </c>
      <c r="D127" s="98">
        <f>'Option Year 4'!A28</f>
        <v>4011</v>
      </c>
      <c r="E127" s="100" t="str">
        <f>'Option Year 4'!B28</f>
        <v>Miscellaneous Expenses</v>
      </c>
      <c r="F127" s="102">
        <f>'Option Year 4'!C28</f>
        <v>17000</v>
      </c>
      <c r="G127" s="98" t="str">
        <f>'Option Year 4'!D28</f>
        <v>STO</v>
      </c>
      <c r="H127" s="98" t="str">
        <f>'Option Year 4'!E28</f>
        <v>FFP (TBD)</v>
      </c>
      <c r="I127" s="102">
        <f>'Option Year 4'!F28</f>
        <v>17000</v>
      </c>
    </row>
    <row r="128" spans="1:9" x14ac:dyDescent="0.25">
      <c r="A128" s="98" t="s">
        <v>74</v>
      </c>
      <c r="B128" s="99">
        <f>'Option Year 4'!B35</f>
        <v>25715</v>
      </c>
      <c r="C128" s="100" t="str">
        <f>'Option Year 4'!A30</f>
        <v>STORAGE</v>
      </c>
      <c r="D128" s="98">
        <f>'Option Year 4'!A32</f>
        <v>4012</v>
      </c>
      <c r="E128" s="100" t="str">
        <f>'Option Year 4'!B32</f>
        <v>Alternate Storage Location</v>
      </c>
      <c r="F128" s="102">
        <f>'Option Year 4'!C32</f>
        <v>230000</v>
      </c>
      <c r="G128" s="98" t="str">
        <f>'Option Year 4'!D32</f>
        <v>STO</v>
      </c>
      <c r="H128" s="98" t="str">
        <f>'Option Year 4'!E32</f>
        <v>FFP (TBD)</v>
      </c>
      <c r="I128" s="102">
        <f>'Option Year 4'!F32</f>
        <v>230000</v>
      </c>
    </row>
    <row r="129" spans="1:9" x14ac:dyDescent="0.25">
      <c r="A129" s="98" t="s">
        <v>74</v>
      </c>
      <c r="B129" s="99">
        <f>'Option Year 4'!B35</f>
        <v>25715</v>
      </c>
      <c r="C129" s="100" t="str">
        <f>'Option Year 4'!A30</f>
        <v>STORAGE</v>
      </c>
      <c r="D129" s="98">
        <f>'Option Year 4'!A33</f>
        <v>4013</v>
      </c>
      <c r="E129" s="100" t="str">
        <f>'Option Year 4'!B33</f>
        <v>Conditioning Services</v>
      </c>
      <c r="F129" s="98">
        <f>'Option Year 4'!C33</f>
        <v>100</v>
      </c>
      <c r="G129" s="98" t="str">
        <f>'Option Year 4'!D33</f>
        <v>HR</v>
      </c>
      <c r="H129" s="102">
        <f>'Option Year 4'!E33</f>
        <v>0</v>
      </c>
      <c r="I129" s="102">
        <f>'Option Year 4'!F33</f>
        <v>0</v>
      </c>
    </row>
    <row r="130" spans="1:9" x14ac:dyDescent="0.25">
      <c r="A130" s="98" t="s">
        <v>74</v>
      </c>
      <c r="B130" s="99">
        <f>'Option Year 4'!B35</f>
        <v>25715</v>
      </c>
      <c r="C130" s="100" t="str">
        <f>'Option Year 4'!A30</f>
        <v>STORAGE</v>
      </c>
      <c r="D130" s="98">
        <f>'Option Year 4'!A34</f>
        <v>4014</v>
      </c>
      <c r="E130" s="100" t="str">
        <f>'Option Year 4'!B34</f>
        <v>Inventorying Services</v>
      </c>
      <c r="F130" s="98">
        <f>'Option Year 4'!C34</f>
        <v>400</v>
      </c>
      <c r="G130" s="98" t="str">
        <f>'Option Year 4'!D34</f>
        <v>HR</v>
      </c>
      <c r="H130" s="102">
        <f>'Option Year 4'!E34</f>
        <v>0</v>
      </c>
      <c r="I130" s="102">
        <f>'Option Year 4'!F34</f>
        <v>0</v>
      </c>
    </row>
    <row r="131" spans="1:9" x14ac:dyDescent="0.25">
      <c r="A131" s="98" t="s">
        <v>74</v>
      </c>
      <c r="B131" s="99">
        <f>'Option Year 4'!B50</f>
        <v>25226</v>
      </c>
      <c r="C131" s="100" t="str">
        <f>'Option Year 4'!A36</f>
        <v>DISPOSAL </v>
      </c>
      <c r="D131" s="98">
        <f>'Option Year 4'!A38</f>
        <v>4015</v>
      </c>
      <c r="E131" s="100" t="str">
        <f>'Option Year 4'!B38</f>
        <v>Commission Online Auction $0-$25,000</v>
      </c>
      <c r="F131" s="102">
        <f>'Option Year 4'!C38</f>
        <v>11000000</v>
      </c>
      <c r="G131" s="98" t="str">
        <f>'Option Year 4'!D38</f>
        <v>Sales Proceeds</v>
      </c>
      <c r="H131" s="104">
        <f>'Option Year 4'!E38</f>
        <v>0</v>
      </c>
      <c r="I131" s="102">
        <f>'Option Year 4'!F38</f>
        <v>0</v>
      </c>
    </row>
    <row r="132" spans="1:9" x14ac:dyDescent="0.25">
      <c r="A132" s="98" t="s">
        <v>74</v>
      </c>
      <c r="B132" s="99">
        <f>'Option Year 4'!B50</f>
        <v>25226</v>
      </c>
      <c r="C132" s="100" t="str">
        <f>'Option Year 4'!A36</f>
        <v>DISPOSAL </v>
      </c>
      <c r="D132" s="98">
        <f>'Option Year 4'!A39</f>
        <v>4016</v>
      </c>
      <c r="E132" s="100" t="str">
        <f>'Option Year 4'!B39</f>
        <v>Commission Online Auction $25,001-$100,000</v>
      </c>
      <c r="F132" s="102">
        <f>'Option Year 4'!C39</f>
        <v>8300000</v>
      </c>
      <c r="G132" s="98" t="str">
        <f>'Option Year 4'!D39</f>
        <v>Sales Proceeds</v>
      </c>
      <c r="H132" s="104">
        <f>'Option Year 4'!E39</f>
        <v>0</v>
      </c>
      <c r="I132" s="102">
        <f>'Option Year 4'!F39</f>
        <v>0</v>
      </c>
    </row>
    <row r="133" spans="1:9" x14ac:dyDescent="0.25">
      <c r="A133" s="98" t="s">
        <v>74</v>
      </c>
      <c r="B133" s="99">
        <f>'Option Year 4'!B50</f>
        <v>25226</v>
      </c>
      <c r="C133" s="100" t="str">
        <f>'Option Year 4'!A36</f>
        <v>DISPOSAL </v>
      </c>
      <c r="D133" s="98">
        <f>'Option Year 4'!A40</f>
        <v>4017</v>
      </c>
      <c r="E133" s="100" t="str">
        <f>'Option Year 4'!B40</f>
        <v>Commission Online Auction $100,001+</v>
      </c>
      <c r="F133" s="102">
        <f>'Option Year 4'!C40</f>
        <v>4300000</v>
      </c>
      <c r="G133" s="98" t="str">
        <f>'Option Year 4'!D40</f>
        <v>Sales Proceeds</v>
      </c>
      <c r="H133" s="104">
        <f>'Option Year 4'!E40</f>
        <v>0</v>
      </c>
      <c r="I133" s="102">
        <f>'Option Year 4'!F40</f>
        <v>0</v>
      </c>
    </row>
    <row r="134" spans="1:9" x14ac:dyDescent="0.25">
      <c r="A134" s="98" t="s">
        <v>74</v>
      </c>
      <c r="B134" s="99">
        <f>'Option Year 4'!B50</f>
        <v>25226</v>
      </c>
      <c r="C134" s="100" t="str">
        <f>'Option Year 4'!A36</f>
        <v>DISPOSAL </v>
      </c>
      <c r="D134" s="98">
        <f>'Option Year 4'!A41</f>
        <v>4018</v>
      </c>
      <c r="E134" s="100" t="str">
        <f>'Option Year 4'!B41</f>
        <v>Commission Live Auction $0-$25,000</v>
      </c>
      <c r="F134" s="102">
        <f>'Option Year 4'!C41</f>
        <v>1000000</v>
      </c>
      <c r="G134" s="98" t="str">
        <f>'Option Year 4'!D41</f>
        <v>Sales Proceeds</v>
      </c>
      <c r="H134" s="104">
        <f>'Option Year 4'!E41</f>
        <v>0</v>
      </c>
      <c r="I134" s="102">
        <f>'Option Year 4'!F41</f>
        <v>0</v>
      </c>
    </row>
    <row r="135" spans="1:9" x14ac:dyDescent="0.25">
      <c r="A135" s="98" t="s">
        <v>74</v>
      </c>
      <c r="B135" s="99">
        <f>'Option Year 4'!B50</f>
        <v>25226</v>
      </c>
      <c r="C135" s="100" t="str">
        <f>'Option Year 4'!A36</f>
        <v>DISPOSAL </v>
      </c>
      <c r="D135" s="98">
        <f>'Option Year 4'!A42</f>
        <v>4019</v>
      </c>
      <c r="E135" s="100" t="str">
        <f>'Option Year 4'!B42</f>
        <v>Commission Live Auction $25,001-$100,000</v>
      </c>
      <c r="F135" s="102">
        <f>'Option Year 4'!C42</f>
        <v>1000000</v>
      </c>
      <c r="G135" s="98" t="str">
        <f>'Option Year 4'!D42</f>
        <v>Sales Proceeds</v>
      </c>
      <c r="H135" s="104">
        <f>'Option Year 4'!E42</f>
        <v>0</v>
      </c>
      <c r="I135" s="102">
        <f>'Option Year 4'!F42</f>
        <v>0</v>
      </c>
    </row>
    <row r="136" spans="1:9" x14ac:dyDescent="0.25">
      <c r="A136" s="98" t="s">
        <v>74</v>
      </c>
      <c r="B136" s="99">
        <f>'Option Year 4'!B50</f>
        <v>25226</v>
      </c>
      <c r="C136" s="100" t="str">
        <f>'Option Year 4'!A36</f>
        <v>DISPOSAL </v>
      </c>
      <c r="D136" s="98">
        <f>'Option Year 4'!A43</f>
        <v>4020</v>
      </c>
      <c r="E136" s="100" t="str">
        <f>'Option Year 4'!B43</f>
        <v>Commission Live Auction $100,001+</v>
      </c>
      <c r="F136" s="102">
        <f>'Option Year 4'!C43</f>
        <v>1500000</v>
      </c>
      <c r="G136" s="98" t="str">
        <f>'Option Year 4'!D43</f>
        <v>Sales Proceeds</v>
      </c>
      <c r="H136" s="104">
        <f>'Option Year 4'!E43</f>
        <v>0</v>
      </c>
      <c r="I136" s="102">
        <f>'Option Year 4'!F43</f>
        <v>0</v>
      </c>
    </row>
    <row r="137" spans="1:9" x14ac:dyDescent="0.25">
      <c r="A137" s="98" t="s">
        <v>74</v>
      </c>
      <c r="B137" s="99">
        <f>'Option Year 4'!B50</f>
        <v>25226</v>
      </c>
      <c r="C137" s="100" t="str">
        <f>'Option Year 4'!A36</f>
        <v>DISPOSAL </v>
      </c>
      <c r="D137" s="98">
        <f>'Option Year 4'!A44</f>
        <v>4021</v>
      </c>
      <c r="E137" s="100" t="str">
        <f>'Option Year 4'!B44</f>
        <v>Smelting</v>
      </c>
      <c r="F137" s="102">
        <f>'Option Year 4'!C44</f>
        <v>25000</v>
      </c>
      <c r="G137" s="98" t="str">
        <f>'Option Year 4'!D44</f>
        <v>Sales Proceeds</v>
      </c>
      <c r="H137" s="104">
        <f>'Option Year 4'!E44</f>
        <v>0</v>
      </c>
      <c r="I137" s="102">
        <f>'Option Year 4'!F44</f>
        <v>0</v>
      </c>
    </row>
    <row r="138" spans="1:9" x14ac:dyDescent="0.25">
      <c r="A138" s="98" t="s">
        <v>74</v>
      </c>
      <c r="B138" s="99">
        <f>'Option Year 4'!B50</f>
        <v>25226</v>
      </c>
      <c r="C138" s="100" t="str">
        <f>'Option Year 4'!A36</f>
        <v>DISPOSAL </v>
      </c>
      <c r="D138" s="98">
        <f>'Option Year 4'!A46</f>
        <v>4022</v>
      </c>
      <c r="E138" s="100" t="str">
        <f>'Option Year 4'!B46</f>
        <v>Daily Sales Facilitation Fee</v>
      </c>
      <c r="F138" s="98">
        <f>'Option Year 4'!C46</f>
        <v>5</v>
      </c>
      <c r="G138" s="98" t="str">
        <f>'Option Year 4'!D46</f>
        <v>EA</v>
      </c>
      <c r="H138" s="102">
        <f>'Option Year 4'!E46</f>
        <v>0</v>
      </c>
      <c r="I138" s="102">
        <f>'Option Year 4'!F46</f>
        <v>0</v>
      </c>
    </row>
    <row r="139" spans="1:9" x14ac:dyDescent="0.25">
      <c r="A139" s="98" t="s">
        <v>74</v>
      </c>
      <c r="B139" s="99">
        <f>'Option Year 4'!B50</f>
        <v>25226</v>
      </c>
      <c r="C139" s="100" t="str">
        <f>'Option Year 4'!A36</f>
        <v>DISPOSAL </v>
      </c>
      <c r="D139" s="98">
        <f>'Option Year 4'!A47</f>
        <v>4023</v>
      </c>
      <c r="E139" s="100" t="str">
        <f>'Option Year 4'!B47</f>
        <v>EFT Fees</v>
      </c>
      <c r="F139" s="102">
        <f>'Option Year 4'!C47</f>
        <v>5700</v>
      </c>
      <c r="G139" s="98" t="str">
        <f>'Option Year 4'!D47</f>
        <v>STO</v>
      </c>
      <c r="H139" s="98" t="str">
        <f>'Option Year 4'!E47</f>
        <v>FFP (TBD)</v>
      </c>
      <c r="I139" s="102">
        <f>'Option Year 4'!F47</f>
        <v>5700</v>
      </c>
    </row>
    <row r="140" spans="1:9" x14ac:dyDescent="0.25">
      <c r="A140" s="98" t="s">
        <v>74</v>
      </c>
      <c r="B140" s="99">
        <f>'Option Year 4'!B50</f>
        <v>25226</v>
      </c>
      <c r="C140" s="100" t="str">
        <f>'Option Year 4'!A36</f>
        <v>DISPOSAL </v>
      </c>
      <c r="D140" s="98">
        <f>'Option Year 4'!A48</f>
        <v>4024</v>
      </c>
      <c r="E140" s="100" t="str">
        <f>'Option Year 4'!B48</f>
        <v>Live Auction Venue</v>
      </c>
      <c r="F140" s="102">
        <f>'Option Year 4'!C48</f>
        <v>57000</v>
      </c>
      <c r="G140" s="98" t="str">
        <f>'Option Year 4'!D48</f>
        <v>STO</v>
      </c>
      <c r="H140" s="98" t="str">
        <f>'Option Year 4'!E48</f>
        <v>FFP (TBD)</v>
      </c>
      <c r="I140" s="102">
        <f>'Option Year 4'!F48</f>
        <v>57000</v>
      </c>
    </row>
    <row r="141" spans="1:9" x14ac:dyDescent="0.25">
      <c r="A141" s="98" t="s">
        <v>74</v>
      </c>
      <c r="B141" s="99">
        <f>'Option Year 4'!B50</f>
        <v>25226</v>
      </c>
      <c r="C141" s="100" t="str">
        <f>'Option Year 4'!A36</f>
        <v>DISPOSAL </v>
      </c>
      <c r="D141" s="98">
        <f>'Option Year 4'!A49</f>
        <v>4025</v>
      </c>
      <c r="E141" s="100" t="str">
        <f>'Option Year 4'!B49</f>
        <v>Destruction</v>
      </c>
      <c r="F141" s="102">
        <f>'Option Year 4'!C49</f>
        <v>45700</v>
      </c>
      <c r="G141" s="98" t="str">
        <f>'Option Year 4'!D49</f>
        <v>STO</v>
      </c>
      <c r="H141" s="98" t="str">
        <f>'Option Year 4'!E49</f>
        <v>FFP (TBD)</v>
      </c>
      <c r="I141" s="102">
        <f>'Option Year 4'!F49</f>
        <v>45700</v>
      </c>
    </row>
    <row r="142" spans="1:9" x14ac:dyDescent="0.25">
      <c r="A142" s="98" t="s">
        <v>75</v>
      </c>
      <c r="B142" s="99">
        <f>'52.217-8'!B13</f>
        <v>22012</v>
      </c>
      <c r="C142" s="100" t="str">
        <f>'52.217-8'!A2</f>
        <v>TRANSPORTATION</v>
      </c>
      <c r="D142" s="98">
        <f>'52.217-8'!A4</f>
        <v>5001</v>
      </c>
      <c r="E142" s="100" t="str">
        <f>'52.217-8'!B4&amp;" - "&amp;'52.217-8'!B5</f>
        <v>Assets $0 - $5,000 -      Transportation</v>
      </c>
      <c r="F142" s="102">
        <f>'52.217-8'!C5</f>
        <v>157500</v>
      </c>
      <c r="G142" s="98" t="str">
        <f>'52.217-8'!D5</f>
        <v>STO</v>
      </c>
      <c r="H142" s="98" t="str">
        <f>'52.217-8'!E5</f>
        <v>FFP (TBD)</v>
      </c>
      <c r="I142" s="102">
        <f>'52.217-8'!F5</f>
        <v>157500</v>
      </c>
    </row>
    <row r="143" spans="1:9" x14ac:dyDescent="0.25">
      <c r="A143" s="98" t="s">
        <v>75</v>
      </c>
      <c r="B143" s="99">
        <f>'52.217-8'!B13</f>
        <v>22012</v>
      </c>
      <c r="C143" s="100" t="str">
        <f>'52.217-8'!A2</f>
        <v>TRANSPORTATION</v>
      </c>
      <c r="D143" s="98">
        <f>'52.217-8'!A4</f>
        <v>5001</v>
      </c>
      <c r="E143" s="100" t="str">
        <f>'52.217-8'!B4&amp;" - "&amp;'52.217-8'!B6</f>
        <v>Assets $0 - $5,000 -      Administrative Fee</v>
      </c>
      <c r="F143" s="98"/>
      <c r="G143" s="98" t="str">
        <f>'52.217-8'!D6</f>
        <v>Fix Fee</v>
      </c>
      <c r="H143" s="103">
        <f>'52.217-8'!E6</f>
        <v>0.05</v>
      </c>
      <c r="I143" s="102">
        <f>'52.217-8'!F6</f>
        <v>7875</v>
      </c>
    </row>
    <row r="144" spans="1:9" x14ac:dyDescent="0.25">
      <c r="A144" s="98" t="s">
        <v>75</v>
      </c>
      <c r="B144" s="99">
        <f>'52.217-8'!B13</f>
        <v>22012</v>
      </c>
      <c r="C144" s="100" t="str">
        <f>'52.217-8'!A2</f>
        <v>TRANSPORTATION</v>
      </c>
      <c r="D144" s="98">
        <f>'52.217-8'!A7</f>
        <v>5002</v>
      </c>
      <c r="E144" s="100" t="str">
        <f>'52.217-8'!B7&amp;" - "&amp;'52.217-8'!B8</f>
        <v>Assets $5,001 or Greater -      Transportation</v>
      </c>
      <c r="F144" s="102">
        <f>'52.217-8'!C8</f>
        <v>72500</v>
      </c>
      <c r="G144" s="98" t="str">
        <f>'52.217-8'!D8</f>
        <v>STO</v>
      </c>
      <c r="H144" s="98" t="str">
        <f>'52.217-8'!E8</f>
        <v>FFP (TBD)</v>
      </c>
      <c r="I144" s="102">
        <f>'52.217-8'!F8</f>
        <v>72500</v>
      </c>
    </row>
    <row r="145" spans="1:9" x14ac:dyDescent="0.25">
      <c r="A145" s="98" t="s">
        <v>75</v>
      </c>
      <c r="B145" s="99">
        <f>'52.217-8'!B13</f>
        <v>22012</v>
      </c>
      <c r="C145" s="100" t="str">
        <f>'52.217-8'!A2</f>
        <v>TRANSPORTATION</v>
      </c>
      <c r="D145" s="98">
        <f>'52.217-8'!A7</f>
        <v>5002</v>
      </c>
      <c r="E145" s="100" t="str">
        <f>'52.217-8'!B7&amp;" - "&amp;'52.217-8'!B9</f>
        <v>Assets $5,001 or Greater -      Administrative Fee</v>
      </c>
      <c r="F145" s="98">
        <f>'52.217-8'!C9</f>
        <v>26</v>
      </c>
      <c r="G145" s="98" t="str">
        <f>'52.217-8'!D9</f>
        <v>EA</v>
      </c>
      <c r="H145" s="102">
        <f>'52.217-8'!E9</f>
        <v>0</v>
      </c>
      <c r="I145" s="102">
        <f>'52.217-8'!F9</f>
        <v>0</v>
      </c>
    </row>
    <row r="146" spans="1:9" x14ac:dyDescent="0.25">
      <c r="A146" s="98" t="s">
        <v>75</v>
      </c>
      <c r="B146" s="99">
        <f>'52.217-8'!B13</f>
        <v>22012</v>
      </c>
      <c r="C146" s="100" t="str">
        <f>'52.217-8'!A2</f>
        <v>TRANSPORTATION</v>
      </c>
      <c r="D146" s="98">
        <f>'52.217-8'!A11</f>
        <v>5003</v>
      </c>
      <c r="E146" s="100" t="str">
        <f>'52.217-8'!B11</f>
        <v>Labor - Direct Contractor</v>
      </c>
      <c r="F146" s="98">
        <f>'52.217-8'!C11</f>
        <v>25</v>
      </c>
      <c r="G146" s="98" t="str">
        <f>'52.217-8'!D11</f>
        <v>HR</v>
      </c>
      <c r="H146" s="102">
        <f>'52.217-8'!E11</f>
        <v>0</v>
      </c>
      <c r="I146" s="102">
        <f>'52.217-8'!F11</f>
        <v>0</v>
      </c>
    </row>
    <row r="147" spans="1:9" x14ac:dyDescent="0.25">
      <c r="A147" s="98" t="s">
        <v>75</v>
      </c>
      <c r="B147" s="99">
        <f>'52.217-8'!B13</f>
        <v>22012</v>
      </c>
      <c r="C147" s="100" t="str">
        <f>'52.217-8'!A2</f>
        <v>TRANSPORTATION</v>
      </c>
      <c r="D147" s="98">
        <f>'52.217-8'!A12</f>
        <v>5004</v>
      </c>
      <c r="E147" s="100" t="str">
        <f>'52.217-8'!B12</f>
        <v>Packaging Services</v>
      </c>
      <c r="F147" s="102">
        <f>'52.217-8'!C12</f>
        <v>28500</v>
      </c>
      <c r="G147" s="98" t="str">
        <f>'52.217-8'!D12</f>
        <v>STO</v>
      </c>
      <c r="H147" s="98" t="str">
        <f>'52.217-8'!E12</f>
        <v>FFP (TBD)</v>
      </c>
      <c r="I147" s="102">
        <f>'52.217-8'!F12</f>
        <v>28500</v>
      </c>
    </row>
    <row r="148" spans="1:9" x14ac:dyDescent="0.25">
      <c r="A148" s="98" t="s">
        <v>75</v>
      </c>
      <c r="B148" s="99">
        <f>'52.217-8'!B17</f>
        <v>21016</v>
      </c>
      <c r="C148" s="100" t="str">
        <f>'52.217-8'!A14</f>
        <v>TRAVEL</v>
      </c>
      <c r="D148" s="98">
        <f>'52.217-8'!A16</f>
        <v>5005</v>
      </c>
      <c r="E148" s="100" t="str">
        <f>'52.217-8'!B16</f>
        <v>Travel</v>
      </c>
      <c r="F148" s="102">
        <f>'52.217-8'!C16</f>
        <v>14250</v>
      </c>
      <c r="G148" s="98" t="str">
        <f>'52.217-8'!D16</f>
        <v>STO</v>
      </c>
      <c r="H148" s="98" t="str">
        <f>'52.217-8'!E16</f>
        <v>FFP (TBD)</v>
      </c>
      <c r="I148" s="102">
        <f>'52.217-8'!F16</f>
        <v>14250</v>
      </c>
    </row>
    <row r="149" spans="1:9" x14ac:dyDescent="0.25">
      <c r="A149" s="98" t="s">
        <v>75</v>
      </c>
      <c r="B149" s="98">
        <f>'52.217-8'!B29</f>
        <v>25105</v>
      </c>
      <c r="C149" s="100" t="str">
        <f>'52.217-8'!A18</f>
        <v>APPRAISALS SERVICES</v>
      </c>
      <c r="D149" s="98">
        <f>'52.217-8'!A20</f>
        <v>5006</v>
      </c>
      <c r="E149" s="100" t="str">
        <f>'52.217-8'!B20&amp;" - "&amp;'52.217-8'!B21</f>
        <v>Certified Appraisal -      Apprasal Services</v>
      </c>
      <c r="F149" s="102">
        <f>'52.217-8'!C21</f>
        <v>285000</v>
      </c>
      <c r="G149" s="98" t="str">
        <f>'52.217-8'!D21</f>
        <v>STO</v>
      </c>
      <c r="H149" s="103" t="str">
        <f>'52.217-8'!E21</f>
        <v>FFP (TBD)</v>
      </c>
      <c r="I149" s="102">
        <f>'52.217-8'!F21</f>
        <v>285000</v>
      </c>
    </row>
    <row r="150" spans="1:9" x14ac:dyDescent="0.25">
      <c r="A150" s="98" t="s">
        <v>75</v>
      </c>
      <c r="B150" s="98">
        <f>'52.217-8'!B29</f>
        <v>25105</v>
      </c>
      <c r="C150" s="100" t="str">
        <f>'52.217-8'!A18</f>
        <v>APPRAISALS SERVICES</v>
      </c>
      <c r="D150" s="98">
        <f>'52.217-8'!A20</f>
        <v>5006</v>
      </c>
      <c r="E150" s="100" t="str">
        <f>'52.217-8'!B20&amp;" - "&amp;'52.217-8'!B22</f>
        <v>Certified Appraisal -      Administrative Fee</v>
      </c>
      <c r="F150" s="98"/>
      <c r="G150" s="98" t="str">
        <f>'52.217-8'!D22</f>
        <v>Fix Fee</v>
      </c>
      <c r="H150" s="103">
        <f>'52.217-8'!E22</f>
        <v>0.05</v>
      </c>
      <c r="I150" s="102">
        <f>'52.217-8'!F22</f>
        <v>14250</v>
      </c>
    </row>
    <row r="151" spans="1:9" x14ac:dyDescent="0.25">
      <c r="A151" s="98" t="s">
        <v>75</v>
      </c>
      <c r="B151" s="98">
        <f>'52.217-8'!B29</f>
        <v>25105</v>
      </c>
      <c r="C151" s="100" t="str">
        <f>'52.217-8'!A18</f>
        <v>APPRAISALS SERVICES</v>
      </c>
      <c r="D151" s="98">
        <f>'52.217-8'!A24</f>
        <v>5007</v>
      </c>
      <c r="E151" s="100" t="str">
        <f>'52.217-8'!B24</f>
        <v>Legal and Court Testimony</v>
      </c>
      <c r="F151" s="98">
        <f>'52.217-8'!C24</f>
        <v>25</v>
      </c>
      <c r="G151" s="98" t="str">
        <f>'52.217-8'!D24</f>
        <v>HR</v>
      </c>
      <c r="H151" s="102">
        <f>'52.217-8'!E24</f>
        <v>0</v>
      </c>
      <c r="I151" s="102">
        <f>'52.217-8'!F24</f>
        <v>0</v>
      </c>
    </row>
    <row r="152" spans="1:9" x14ac:dyDescent="0.25">
      <c r="A152" s="98" t="s">
        <v>75</v>
      </c>
      <c r="B152" s="98">
        <f>'52.217-8'!B29</f>
        <v>25105</v>
      </c>
      <c r="C152" s="100" t="str">
        <f>'52.217-8'!A18</f>
        <v>APPRAISALS SERVICES</v>
      </c>
      <c r="D152" s="98">
        <f>'52.217-8'!A25</f>
        <v>5008</v>
      </c>
      <c r="E152" s="100" t="str">
        <f>'52.217-8'!B25</f>
        <v>Diamond and Gemstone Certification</v>
      </c>
      <c r="F152" s="102">
        <f>'52.217-8'!C25</f>
        <v>8500</v>
      </c>
      <c r="G152" s="98" t="str">
        <f>'52.217-8'!D25</f>
        <v>STO</v>
      </c>
      <c r="H152" s="98" t="str">
        <f>'52.217-8'!E25</f>
        <v>FFP (TBD)</v>
      </c>
      <c r="I152" s="102">
        <f>'52.217-8'!F25</f>
        <v>8500</v>
      </c>
    </row>
    <row r="153" spans="1:9" x14ac:dyDescent="0.25">
      <c r="A153" s="98" t="s">
        <v>75</v>
      </c>
      <c r="B153" s="98">
        <f>'52.217-8'!B29</f>
        <v>25105</v>
      </c>
      <c r="C153" s="100" t="str">
        <f>'52.217-8'!A18</f>
        <v>APPRAISALS SERVICES</v>
      </c>
      <c r="D153" s="98">
        <f>'52.217-8'!A26</f>
        <v>5009</v>
      </c>
      <c r="E153" s="100" t="str">
        <f>'52.217-8'!B26</f>
        <v>Consultation Services</v>
      </c>
      <c r="F153" s="102">
        <f>'52.217-8'!C26</f>
        <v>28500</v>
      </c>
      <c r="G153" s="98" t="str">
        <f>'52.217-8'!D26</f>
        <v>STO</v>
      </c>
      <c r="H153" s="98" t="str">
        <f>'52.217-8'!E26</f>
        <v>FFP (TBD)</v>
      </c>
      <c r="I153" s="102">
        <f>'52.217-8'!F26</f>
        <v>28500</v>
      </c>
    </row>
    <row r="154" spans="1:9" x14ac:dyDescent="0.25">
      <c r="A154" s="98" t="s">
        <v>75</v>
      </c>
      <c r="B154" s="98">
        <f>'52.217-8'!B29</f>
        <v>25105</v>
      </c>
      <c r="C154" s="100" t="str">
        <f>'52.217-8'!A18</f>
        <v>APPRAISALS SERVICES</v>
      </c>
      <c r="D154" s="98">
        <f>'52.217-8'!A27</f>
        <v>5010</v>
      </c>
      <c r="E154" s="100" t="str">
        <f>'52.217-8'!B27</f>
        <v>System Charges</v>
      </c>
      <c r="F154" s="102">
        <f>'52.217-8'!C27</f>
        <v>110000</v>
      </c>
      <c r="G154" s="98" t="str">
        <f>'52.217-8'!D27</f>
        <v>STO</v>
      </c>
      <c r="H154" s="98" t="str">
        <f>'52.217-8'!E27</f>
        <v>FFP (TBD)</v>
      </c>
      <c r="I154" s="102">
        <f>'52.217-8'!F27</f>
        <v>110000</v>
      </c>
    </row>
    <row r="155" spans="1:9" x14ac:dyDescent="0.25">
      <c r="A155" s="98" t="s">
        <v>75</v>
      </c>
      <c r="B155" s="98">
        <f>'52.217-8'!B29</f>
        <v>25105</v>
      </c>
      <c r="C155" s="100" t="str">
        <f>'52.217-8'!A18</f>
        <v>APPRAISALS SERVICES</v>
      </c>
      <c r="D155" s="98">
        <f>'52.217-8'!A28</f>
        <v>5011</v>
      </c>
      <c r="E155" s="100" t="str">
        <f>'52.217-8'!B28</f>
        <v>Miscellaneous Expenses</v>
      </c>
      <c r="F155" s="102">
        <f>'52.217-8'!C28</f>
        <v>8500</v>
      </c>
      <c r="G155" s="98" t="str">
        <f>'52.217-8'!D28</f>
        <v>STO</v>
      </c>
      <c r="H155" s="98" t="str">
        <f>'52.217-8'!E28</f>
        <v>FFP (TBD)</v>
      </c>
      <c r="I155" s="102">
        <f>'52.217-8'!F28</f>
        <v>8500</v>
      </c>
    </row>
    <row r="156" spans="1:9" x14ac:dyDescent="0.25">
      <c r="A156" s="98" t="s">
        <v>75</v>
      </c>
      <c r="B156" s="99">
        <f>'52.217-8'!B35</f>
        <v>25715</v>
      </c>
      <c r="C156" s="100" t="str">
        <f>'52.217-8'!A30</f>
        <v>STORAGE</v>
      </c>
      <c r="D156" s="98">
        <f>'52.217-8'!A32</f>
        <v>5012</v>
      </c>
      <c r="E156" s="100" t="str">
        <f>'52.217-8'!B32</f>
        <v>Alternate Storage Location</v>
      </c>
      <c r="F156" s="102">
        <f>'52.217-8'!C32</f>
        <v>115000</v>
      </c>
      <c r="G156" s="98" t="str">
        <f>'52.217-8'!D32</f>
        <v>STO</v>
      </c>
      <c r="H156" s="98" t="str">
        <f>'52.217-8'!E32</f>
        <v>FFP (TBD)</v>
      </c>
      <c r="I156" s="102">
        <f>'52.217-8'!F32</f>
        <v>115000</v>
      </c>
    </row>
    <row r="157" spans="1:9" x14ac:dyDescent="0.25">
      <c r="A157" s="98" t="s">
        <v>75</v>
      </c>
      <c r="B157" s="99">
        <f>'52.217-8'!B35</f>
        <v>25715</v>
      </c>
      <c r="C157" s="100" t="str">
        <f>'52.217-8'!A30</f>
        <v>STORAGE</v>
      </c>
      <c r="D157" s="98">
        <f>'52.217-8'!A33</f>
        <v>5013</v>
      </c>
      <c r="E157" s="100" t="str">
        <f>'52.217-8'!B33</f>
        <v>Conditioning Services</v>
      </c>
      <c r="F157" s="98">
        <f>'52.217-8'!C33</f>
        <v>50</v>
      </c>
      <c r="G157" s="98" t="str">
        <f>'52.217-8'!D33</f>
        <v>HR</v>
      </c>
      <c r="H157" s="102">
        <f>'52.217-8'!E33</f>
        <v>0</v>
      </c>
      <c r="I157" s="102">
        <f>'52.217-8'!F33</f>
        <v>0</v>
      </c>
    </row>
    <row r="158" spans="1:9" x14ac:dyDescent="0.25">
      <c r="A158" s="98" t="s">
        <v>75</v>
      </c>
      <c r="B158" s="99">
        <f>'52.217-8'!B35</f>
        <v>25715</v>
      </c>
      <c r="C158" s="100" t="str">
        <f>'52.217-8'!A30</f>
        <v>STORAGE</v>
      </c>
      <c r="D158" s="98">
        <f>'52.217-8'!A34</f>
        <v>5014</v>
      </c>
      <c r="E158" s="100" t="str">
        <f>'52.217-8'!B34</f>
        <v>Inventorying Services</v>
      </c>
      <c r="F158" s="98">
        <f>'52.217-8'!C34</f>
        <v>200</v>
      </c>
      <c r="G158" s="98" t="str">
        <f>'52.217-8'!D34</f>
        <v>HR</v>
      </c>
      <c r="H158" s="102">
        <f>'52.217-8'!E34</f>
        <v>0</v>
      </c>
      <c r="I158" s="102">
        <f>'52.217-8'!F34</f>
        <v>0</v>
      </c>
    </row>
    <row r="159" spans="1:9" x14ac:dyDescent="0.25">
      <c r="A159" s="98" t="s">
        <v>75</v>
      </c>
      <c r="B159" s="99">
        <f>'52.217-8'!B50</f>
        <v>25226</v>
      </c>
      <c r="C159" s="100" t="str">
        <f>'52.217-8'!A36</f>
        <v>DISPOSAL </v>
      </c>
      <c r="D159" s="98">
        <f>'52.217-8'!A38</f>
        <v>5015</v>
      </c>
      <c r="E159" s="100" t="str">
        <f>'52.217-8'!B38</f>
        <v>Commission Online Auction $0-$25,000</v>
      </c>
      <c r="F159" s="102">
        <f>'52.217-8'!C38</f>
        <v>5500000</v>
      </c>
      <c r="G159" s="98" t="str">
        <f>'52.217-8'!D38</f>
        <v>Sales Proceeds</v>
      </c>
      <c r="H159" s="104">
        <f>'52.217-8'!E38</f>
        <v>0</v>
      </c>
      <c r="I159" s="102">
        <f>'52.217-8'!F38</f>
        <v>0</v>
      </c>
    </row>
    <row r="160" spans="1:9" x14ac:dyDescent="0.25">
      <c r="A160" s="98" t="s">
        <v>75</v>
      </c>
      <c r="B160" s="99">
        <f>'52.217-8'!B50</f>
        <v>25226</v>
      </c>
      <c r="C160" s="100" t="str">
        <f>'52.217-8'!A36</f>
        <v>DISPOSAL </v>
      </c>
      <c r="D160" s="98">
        <f>'52.217-8'!A39</f>
        <v>5016</v>
      </c>
      <c r="E160" s="100" t="str">
        <f>'52.217-8'!B39</f>
        <v>Commission Online Auction $25,001-$100,000</v>
      </c>
      <c r="F160" s="102">
        <f>'52.217-8'!C39</f>
        <v>4150000</v>
      </c>
      <c r="G160" s="98" t="str">
        <f>'52.217-8'!D39</f>
        <v>Sales Proceeds</v>
      </c>
      <c r="H160" s="104">
        <f>'52.217-8'!E39</f>
        <v>0</v>
      </c>
      <c r="I160" s="102">
        <f>'52.217-8'!F39</f>
        <v>0</v>
      </c>
    </row>
    <row r="161" spans="1:9" x14ac:dyDescent="0.25">
      <c r="A161" s="98" t="s">
        <v>75</v>
      </c>
      <c r="B161" s="99">
        <f>'52.217-8'!B50</f>
        <v>25226</v>
      </c>
      <c r="C161" s="100" t="str">
        <f>'52.217-8'!A36</f>
        <v>DISPOSAL </v>
      </c>
      <c r="D161" s="98">
        <f>'52.217-8'!A40</f>
        <v>5017</v>
      </c>
      <c r="E161" s="100" t="str">
        <f>'52.217-8'!B40</f>
        <v>Commission Online Auction $100,001+</v>
      </c>
      <c r="F161" s="102">
        <f>'52.217-8'!C40</f>
        <v>2150000</v>
      </c>
      <c r="G161" s="98" t="str">
        <f>'52.217-8'!D40</f>
        <v>Sales Proceeds</v>
      </c>
      <c r="H161" s="104">
        <f>'52.217-8'!E40</f>
        <v>0</v>
      </c>
      <c r="I161" s="102">
        <f>'52.217-8'!F40</f>
        <v>0</v>
      </c>
    </row>
    <row r="162" spans="1:9" x14ac:dyDescent="0.25">
      <c r="A162" s="98" t="s">
        <v>75</v>
      </c>
      <c r="B162" s="99">
        <f>'52.217-8'!B50</f>
        <v>25226</v>
      </c>
      <c r="C162" s="100" t="str">
        <f>'52.217-8'!A36</f>
        <v>DISPOSAL </v>
      </c>
      <c r="D162" s="98">
        <f>'52.217-8'!A41</f>
        <v>5018</v>
      </c>
      <c r="E162" s="100" t="str">
        <f>'52.217-8'!B41</f>
        <v>Commission Live Auction $0-$25,000</v>
      </c>
      <c r="F162" s="102">
        <f>'52.217-8'!C41</f>
        <v>500000</v>
      </c>
      <c r="G162" s="98" t="str">
        <f>'52.217-8'!D41</f>
        <v>Sales Proceeds</v>
      </c>
      <c r="H162" s="104">
        <f>'52.217-8'!E41</f>
        <v>0</v>
      </c>
      <c r="I162" s="102">
        <f>'52.217-8'!F41</f>
        <v>0</v>
      </c>
    </row>
    <row r="163" spans="1:9" x14ac:dyDescent="0.25">
      <c r="A163" s="98" t="s">
        <v>75</v>
      </c>
      <c r="B163" s="99">
        <f>'52.217-8'!B50</f>
        <v>25226</v>
      </c>
      <c r="C163" s="100" t="str">
        <f>'52.217-8'!A36</f>
        <v>DISPOSAL </v>
      </c>
      <c r="D163" s="98">
        <f>'52.217-8'!A42</f>
        <v>5019</v>
      </c>
      <c r="E163" s="100" t="str">
        <f>'52.217-8'!B42</f>
        <v>Commission Live Auction $25,001-$100,000</v>
      </c>
      <c r="F163" s="102">
        <f>'52.217-8'!C42</f>
        <v>500000</v>
      </c>
      <c r="G163" s="98" t="str">
        <f>'52.217-8'!D42</f>
        <v>Sales Proceeds</v>
      </c>
      <c r="H163" s="104">
        <f>'52.217-8'!E42</f>
        <v>0</v>
      </c>
      <c r="I163" s="102">
        <f>'52.217-8'!F42</f>
        <v>0</v>
      </c>
    </row>
    <row r="164" spans="1:9" x14ac:dyDescent="0.25">
      <c r="A164" s="98" t="s">
        <v>75</v>
      </c>
      <c r="B164" s="99">
        <f>'52.217-8'!B50</f>
        <v>25226</v>
      </c>
      <c r="C164" s="100" t="str">
        <f>'52.217-8'!A36</f>
        <v>DISPOSAL </v>
      </c>
      <c r="D164" s="98">
        <f>'52.217-8'!A43</f>
        <v>5020</v>
      </c>
      <c r="E164" s="100" t="str">
        <f>'52.217-8'!B43</f>
        <v>Commission Live Auction $100,001+</v>
      </c>
      <c r="F164" s="102">
        <f>'52.217-8'!C43</f>
        <v>750000</v>
      </c>
      <c r="G164" s="98" t="str">
        <f>'52.217-8'!D43</f>
        <v>Sales Proceeds</v>
      </c>
      <c r="H164" s="104">
        <f>'52.217-8'!E43</f>
        <v>0</v>
      </c>
      <c r="I164" s="102">
        <f>'52.217-8'!F43</f>
        <v>0</v>
      </c>
    </row>
    <row r="165" spans="1:9" x14ac:dyDescent="0.25">
      <c r="A165" s="98" t="s">
        <v>75</v>
      </c>
      <c r="B165" s="99">
        <f>'52.217-8'!B50</f>
        <v>25226</v>
      </c>
      <c r="C165" s="100" t="str">
        <f>'52.217-8'!A36</f>
        <v>DISPOSAL </v>
      </c>
      <c r="D165" s="98">
        <f>'52.217-8'!A44</f>
        <v>5021</v>
      </c>
      <c r="E165" s="100" t="str">
        <f>'52.217-8'!B44</f>
        <v>Smelting</v>
      </c>
      <c r="F165" s="102">
        <f>'52.217-8'!C44</f>
        <v>12500</v>
      </c>
      <c r="G165" s="98" t="str">
        <f>'52.217-8'!D44</f>
        <v>Sales Proceeds</v>
      </c>
      <c r="H165" s="104">
        <f>'52.217-8'!E44</f>
        <v>0</v>
      </c>
      <c r="I165" s="102">
        <f>'52.217-8'!F44</f>
        <v>0</v>
      </c>
    </row>
    <row r="166" spans="1:9" x14ac:dyDescent="0.25">
      <c r="A166" s="98" t="s">
        <v>75</v>
      </c>
      <c r="B166" s="99">
        <f>'52.217-8'!B50</f>
        <v>25226</v>
      </c>
      <c r="C166" s="100" t="str">
        <f>'52.217-8'!A36</f>
        <v>DISPOSAL </v>
      </c>
      <c r="D166" s="98">
        <f>'52.217-8'!A46</f>
        <v>5022</v>
      </c>
      <c r="E166" s="100" t="str">
        <f>'52.217-8'!B46</f>
        <v>Daily Sales Facilitation Fee</v>
      </c>
      <c r="F166" s="98">
        <f>'52.217-8'!C46</f>
        <v>3</v>
      </c>
      <c r="G166" s="98" t="str">
        <f>'52.217-8'!D46</f>
        <v>EA</v>
      </c>
      <c r="H166" s="102">
        <f>'52.217-8'!E46</f>
        <v>0</v>
      </c>
      <c r="I166" s="102">
        <f>'52.217-8'!F46</f>
        <v>0</v>
      </c>
    </row>
    <row r="167" spans="1:9" x14ac:dyDescent="0.25">
      <c r="A167" s="98" t="s">
        <v>75</v>
      </c>
      <c r="B167" s="99">
        <f>'52.217-8'!B50</f>
        <v>25226</v>
      </c>
      <c r="C167" s="100" t="str">
        <f>'52.217-8'!A36</f>
        <v>DISPOSAL </v>
      </c>
      <c r="D167" s="98">
        <f>'52.217-8'!A47</f>
        <v>5023</v>
      </c>
      <c r="E167" s="100" t="str">
        <f>'52.217-8'!B47</f>
        <v>EFT Fees</v>
      </c>
      <c r="F167" s="102">
        <f>'52.217-8'!C47</f>
        <v>2850</v>
      </c>
      <c r="G167" s="98" t="str">
        <f>'52.217-8'!D47</f>
        <v>STO</v>
      </c>
      <c r="H167" s="98" t="str">
        <f>'52.217-8'!E47</f>
        <v>FFP (TBD)</v>
      </c>
      <c r="I167" s="102">
        <f>'52.217-8'!F47</f>
        <v>2850</v>
      </c>
    </row>
    <row r="168" spans="1:9" x14ac:dyDescent="0.25">
      <c r="A168" s="98" t="s">
        <v>75</v>
      </c>
      <c r="B168" s="99">
        <f>'52.217-8'!B50</f>
        <v>25226</v>
      </c>
      <c r="C168" s="100" t="str">
        <f>'52.217-8'!A36</f>
        <v>DISPOSAL </v>
      </c>
      <c r="D168" s="98">
        <f>'52.217-8'!A48</f>
        <v>5024</v>
      </c>
      <c r="E168" s="100" t="str">
        <f>'52.217-8'!B48</f>
        <v>Live Auction Venue</v>
      </c>
      <c r="F168" s="102">
        <f>'52.217-8'!C48</f>
        <v>28500</v>
      </c>
      <c r="G168" s="98" t="str">
        <f>'52.217-8'!D48</f>
        <v>STO</v>
      </c>
      <c r="H168" s="98" t="str">
        <f>'52.217-8'!E48</f>
        <v>FFP (TBD)</v>
      </c>
      <c r="I168" s="102">
        <f>'52.217-8'!F48</f>
        <v>28500</v>
      </c>
    </row>
    <row r="169" spans="1:9" x14ac:dyDescent="0.25">
      <c r="A169" s="98" t="s">
        <v>75</v>
      </c>
      <c r="B169" s="99">
        <f>'52.217-8'!B50</f>
        <v>25226</v>
      </c>
      <c r="C169" s="100" t="str">
        <f>'52.217-8'!A36</f>
        <v>DISPOSAL </v>
      </c>
      <c r="D169" s="98">
        <f>'52.217-8'!A49</f>
        <v>5025</v>
      </c>
      <c r="E169" s="100" t="str">
        <f>'52.217-8'!B49</f>
        <v>Destruction</v>
      </c>
      <c r="F169" s="102">
        <f>'52.217-8'!C49</f>
        <v>22850</v>
      </c>
      <c r="G169" s="98" t="str">
        <f>'52.217-8'!D49</f>
        <v>STO</v>
      </c>
      <c r="H169" s="98" t="str">
        <f>'52.217-8'!E49</f>
        <v>FFP (TBD)</v>
      </c>
      <c r="I169" s="102">
        <f>'52.217-8'!F49</f>
        <v>22850</v>
      </c>
    </row>
  </sheetData>
  <sheetProtection algorithmName="SHA-512" hashValue="SNXQIkfsB8JSYoB+JvDkksrP0ULKhGrLtmFs5yzSPRJw6KV+TV9yA73y2G0krPqyIDzu8i/683vLjQkDVGpLqw==" saltValue="FkLrNuADNtiYt3S+y/m4KA==" spinCount="100000" sheet="1" objects="1" scenarios="1"/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FA03E9B4CBE4A8B58DD0EC2559595" ma:contentTypeVersion="18" ma:contentTypeDescription="Create a new document." ma:contentTypeScope="" ma:versionID="c2744a35c8da23d17fbfdab66c1bba3f">
  <xsd:schema xmlns:xsd="http://www.w3.org/2001/XMLSchema" xmlns:xs="http://www.w3.org/2001/XMLSchema" xmlns:p="http://schemas.microsoft.com/office/2006/metadata/properties" xmlns:ns2="3c4c2620-7406-4fd1-9ee6-c45e1e333cf0" xmlns:ns3="857806a6-7a0f-4488-a0ca-5de258d90a22" targetNamespace="http://schemas.microsoft.com/office/2006/metadata/properties" ma:root="true" ma:fieldsID="a600303f4df1095bd251694abfaa4940" ns2:_="" ns3:_="">
    <xsd:import namespace="3c4c2620-7406-4fd1-9ee6-c45e1e333cf0"/>
    <xsd:import namespace="857806a6-7a0f-4488-a0ca-5de258d90a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Update_x0020_Completed_x003f_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c2620-7406-4fd1-9ee6-c45e1e333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88edfbe-2eab-456a-af99-6bea05d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Update_x0020_Completed_x003f_" ma:index="22" nillable="true" ma:displayName="Updates completed and ready for final review" ma:default="0" ma:format="Dropdown" ma:internalName="Update_x0020_Completed_x003f_">
      <xsd:simpleType>
        <xsd:restriction base="dms:Boolea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806a6-7a0f-4488-a0ca-5de258d90a2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5062ee1-3790-4a46-a242-8b602d011137}" ma:internalName="TaxCatchAll" ma:showField="CatchAllData" ma:web="857806a6-7a0f-4488-a0ca-5de258d90a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7806a6-7a0f-4488-a0ca-5de258d90a22" xsi:nil="true"/>
    <lcf76f155ced4ddcb4097134ff3c332f xmlns="3c4c2620-7406-4fd1-9ee6-c45e1e333cf0">
      <Terms xmlns="http://schemas.microsoft.com/office/infopath/2007/PartnerControls"/>
    </lcf76f155ced4ddcb4097134ff3c332f>
    <Update_x0020_Completed_x003f_ xmlns="3c4c2620-7406-4fd1-9ee6-c45e1e333cf0">false</Update_x0020_Completed_x003f_>
  </documentManagement>
</p:properties>
</file>

<file path=customXml/itemProps1.xml><?xml version="1.0" encoding="utf-8"?>
<ds:datastoreItem xmlns:ds="http://schemas.openxmlformats.org/officeDocument/2006/customXml" ds:itemID="{A7BB628C-A667-45FC-A6C5-C81CB9F0E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C9F0C-DA58-41E3-A4F9-F4ACD8D0A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c2620-7406-4fd1-9ee6-c45e1e333cf0"/>
    <ds:schemaRef ds:uri="857806a6-7a0f-4488-a0ca-5de258d90a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71CA2-C936-4582-9C89-6586346A9514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57806a6-7a0f-4488-a0ca-5de258d90a22"/>
    <ds:schemaRef ds:uri="3c4c2620-7406-4fd1-9ee6-c45e1e333cf0"/>
  </ds:schemaRefs>
</ds:datastoreItem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Base Year</vt:lpstr>
      <vt:lpstr>Option Year 1</vt:lpstr>
      <vt:lpstr>Option Year 2</vt:lpstr>
      <vt:lpstr>Option Year 3</vt:lpstr>
      <vt:lpstr>Option Year 4</vt:lpstr>
      <vt:lpstr>52.217-8</vt:lpstr>
      <vt:lpstr>DataPull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(Template)</dc:title>
  <dc:subject/>
  <dc:creator>Brenda H. Tobe</dc:creator>
  <cp:keywords/>
  <dc:description/>
  <cp:lastModifiedBy>Ottie, Christopher (USMS)</cp:lastModifiedBy>
  <cp:revision/>
  <dcterms:created xsi:type="dcterms:W3CDTF">2021-04-21T20:14:47Z</dcterms:created>
  <dcterms:modified xsi:type="dcterms:W3CDTF">2026-10-07T01:19:59Z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0x0101007ACFA03E9B4CBE4A8B58DD0EC2559595</vt:lpwstr>
  </property>
  <property fmtid="{D5CDD505-2E9C-101B-9397-08002B2CF9AE}" pid="3" name="Order">
    <vt:r8>123614400</vt:r8>
  </property>
  <property fmtid="{D5CDD505-2E9C-101B-9397-08002B2CF9AE}" pid="4" name="MediaServiceImageTags">
    <vt:lpwstr/>
  </property>
</Properties>
</file>